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ssandra.INTRA\Desktop\Sustentaveis 371 2020\"/>
    </mc:Choice>
  </mc:AlternateContent>
  <bookViews>
    <workbookView xWindow="0" yWindow="0" windowWidth="16530" windowHeight="9435" tabRatio="878" activeTab="8"/>
  </bookViews>
  <sheets>
    <sheet name="Inicio" sheetId="11" r:id="rId1"/>
    <sheet name="Repasses" sheetId="35" r:id="rId2"/>
    <sheet name="Receitas" sheetId="29" r:id="rId3"/>
    <sheet name="DespMes " sheetId="31" r:id="rId4"/>
    <sheet name="DespExeAnterior" sheetId="33" r:id="rId5"/>
    <sheet name="DespProvisionadas" sheetId="34" r:id="rId6"/>
    <sheet name="RecProprios" sheetId="32" r:id="rId7"/>
    <sheet name="CkListTrimestral" sheetId="36" r:id="rId8"/>
    <sheet name="Anexo 17" sheetId="3" r:id="rId9"/>
    <sheet name="CkListFinal Entidades" sheetId="10" state="hidden" r:id="rId10"/>
    <sheet name="CkListFinal Prefeituras" sheetId="41" state="hidden" r:id="rId11"/>
    <sheet name="Parecer Conclusivo" sheetId="38" state="hidden" r:id="rId12"/>
    <sheet name="Plano de Trabalho" sheetId="39" state="hidden" r:id="rId13"/>
    <sheet name="Tabelas" sheetId="16" state="hidden" r:id="rId14"/>
  </sheets>
  <externalReferences>
    <externalReference r:id="rId15"/>
  </externalReferences>
  <definedNames>
    <definedName name="_xlnm._FilterDatabase" localSheetId="4" hidden="1">DespExeAnterior!$A$9:$H$9</definedName>
    <definedName name="_xlnm._FilterDatabase" localSheetId="3" hidden="1">'DespMes '!$A$9:$H$839</definedName>
    <definedName name="_xlnm._FilterDatabase" localSheetId="5" hidden="1">DespProvisionadas!$A$9:$H$9</definedName>
    <definedName name="_xlnm.Print_Area" localSheetId="9">'CkListFinal Entidades'!$A$1:$I$60</definedName>
    <definedName name="_xlnm.Print_Area" localSheetId="10">'CkListFinal Prefeituras'!$A$1:$I$50</definedName>
    <definedName name="_xlnm.Print_Area" localSheetId="0">Inicio!$A$1:$H$51</definedName>
    <definedName name="DCNE" localSheetId="10">Table3[#All]</definedName>
    <definedName name="DCNE" localSheetId="12">Table3[#All]</definedName>
    <definedName name="DCNE">Table3[#All]</definedName>
    <definedName name="Despesas">RecProprios!$E:$E</definedName>
    <definedName name="Fonte">Tabelas!$D$1:$D$3</definedName>
    <definedName name="itens">'Anexo 17'!$G$10:$G$41</definedName>
    <definedName name="LeiAutorizadora">Tabelas!$F$1:$F$13</definedName>
    <definedName name="NatDesp">Tabelas!$A$1:$A$6</definedName>
    <definedName name="_xlnm.Print_Titles" localSheetId="4">DespExeAnterior!$8:$9</definedName>
    <definedName name="_xlnm.Print_Titles" localSheetId="3">'DespMes '!$8:$9</definedName>
    <definedName name="_xlnm.Print_Titles" localSheetId="5">DespProvisionadas!$8:$9</definedName>
    <definedName name="_xlnm.Print_Titles" localSheetId="6">RecProprios!$8:$9</definedName>
    <definedName name="_xlnm.Print_Titles" localSheetId="1">Repasses!$8:$9</definedName>
    <definedName name="UGE">Tabelas!$E$1:$E$3</definedName>
  </definedNames>
  <calcPr calcId="162913"/>
</workbook>
</file>

<file path=xl/calcChain.xml><?xml version="1.0" encoding="utf-8"?>
<calcChain xmlns="http://schemas.openxmlformats.org/spreadsheetml/2006/main">
  <c r="E18" i="3" l="1"/>
  <c r="D18" i="3"/>
  <c r="C18" i="3"/>
  <c r="A18" i="3"/>
  <c r="E17" i="3"/>
  <c r="D17" i="3"/>
  <c r="C17" i="3"/>
  <c r="A17" i="3"/>
  <c r="E16" i="3"/>
  <c r="D16" i="3"/>
  <c r="C16" i="3"/>
  <c r="A16" i="3"/>
  <c r="C12" i="3"/>
  <c r="E43" i="3" l="1"/>
  <c r="E35" i="3"/>
  <c r="D35" i="3"/>
  <c r="C35" i="3"/>
  <c r="B35" i="3"/>
  <c r="A35" i="3"/>
  <c r="J40" i="3" l="1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J12" i="3"/>
  <c r="J10" i="3"/>
  <c r="I2" i="3"/>
  <c r="A34" i="29"/>
  <c r="A33" i="29"/>
  <c r="B31" i="35"/>
  <c r="B30" i="35"/>
  <c r="A50" i="11"/>
  <c r="A49" i="11"/>
  <c r="A45" i="41"/>
  <c r="H6" i="41"/>
  <c r="F6" i="41"/>
  <c r="C6" i="41"/>
  <c r="H5" i="41"/>
  <c r="C5" i="41"/>
  <c r="A3" i="41"/>
  <c r="A2" i="41"/>
  <c r="A1" i="41"/>
  <c r="H240" i="39"/>
  <c r="I239" i="39" s="1"/>
  <c r="E239" i="39"/>
  <c r="D239" i="39"/>
  <c r="I238" i="39"/>
  <c r="E238" i="39"/>
  <c r="D238" i="39"/>
  <c r="E237" i="39"/>
  <c r="D237" i="39"/>
  <c r="I236" i="39"/>
  <c r="E236" i="39"/>
  <c r="D236" i="39"/>
  <c r="I235" i="39"/>
  <c r="E235" i="39"/>
  <c r="D235" i="39"/>
  <c r="H269" i="39"/>
  <c r="F269" i="39"/>
  <c r="I232" i="39"/>
  <c r="E232" i="39"/>
  <c r="D232" i="39"/>
  <c r="I231" i="39"/>
  <c r="I233" i="39"/>
  <c r="I230" i="39"/>
  <c r="E231" i="39"/>
  <c r="D231" i="39"/>
  <c r="E233" i="39"/>
  <c r="E234" i="39"/>
  <c r="E230" i="39"/>
  <c r="D233" i="39"/>
  <c r="D234" i="39"/>
  <c r="D230" i="39"/>
  <c r="I224" i="39"/>
  <c r="I218" i="39"/>
  <c r="F12" i="29"/>
  <c r="F13" i="29"/>
  <c r="F14" i="29"/>
  <c r="F15" i="29"/>
  <c r="F16" i="29"/>
  <c r="F17" i="29"/>
  <c r="F18" i="29"/>
  <c r="F19" i="29"/>
  <c r="F20" i="29"/>
  <c r="F21" i="29"/>
  <c r="B28" i="11"/>
  <c r="C7" i="41" s="1"/>
  <c r="F6" i="10"/>
  <c r="C6" i="10"/>
  <c r="F5" i="36"/>
  <c r="C5" i="36"/>
  <c r="M21" i="3"/>
  <c r="A48" i="3"/>
  <c r="C4" i="38"/>
  <c r="B29" i="11"/>
  <c r="F6" i="38" s="1"/>
  <c r="J4" i="38"/>
  <c r="I10" i="3"/>
  <c r="A1" i="38"/>
  <c r="A7" i="38"/>
  <c r="A55" i="10"/>
  <c r="A23" i="36"/>
  <c r="K12" i="3"/>
  <c r="K14" i="3"/>
  <c r="K16" i="3"/>
  <c r="K18" i="3"/>
  <c r="K20" i="3"/>
  <c r="K22" i="3"/>
  <c r="K24" i="3"/>
  <c r="K26" i="3"/>
  <c r="K28" i="3"/>
  <c r="K30" i="3"/>
  <c r="K32" i="3"/>
  <c r="K34" i="3"/>
  <c r="K36" i="3"/>
  <c r="K38" i="3"/>
  <c r="K40" i="3"/>
  <c r="K10" i="3"/>
  <c r="I28" i="3"/>
  <c r="I30" i="3"/>
  <c r="I32" i="3"/>
  <c r="I34" i="3"/>
  <c r="I36" i="3"/>
  <c r="I38" i="3"/>
  <c r="I40" i="3"/>
  <c r="I12" i="3"/>
  <c r="I14" i="3"/>
  <c r="I16" i="3"/>
  <c r="I18" i="3"/>
  <c r="I20" i="3"/>
  <c r="I22" i="3"/>
  <c r="I24" i="3"/>
  <c r="I26" i="3"/>
  <c r="J5" i="38"/>
  <c r="A3" i="38"/>
  <c r="A2" i="38"/>
  <c r="C4" i="3"/>
  <c r="H5" i="36"/>
  <c r="H4" i="36"/>
  <c r="C4" i="36"/>
  <c r="A3" i="36"/>
  <c r="A2" i="36"/>
  <c r="A1" i="36"/>
  <c r="C5" i="10"/>
  <c r="H5" i="10"/>
  <c r="B24" i="35"/>
  <c r="A25" i="29"/>
  <c r="E24" i="3"/>
  <c r="E25" i="3"/>
  <c r="E26" i="3"/>
  <c r="E27" i="3"/>
  <c r="E28" i="3"/>
  <c r="E29" i="3"/>
  <c r="E30" i="3"/>
  <c r="E31" i="3"/>
  <c r="E32" i="3"/>
  <c r="E33" i="3"/>
  <c r="E3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D24" i="3"/>
  <c r="C24" i="3"/>
  <c r="B24" i="3"/>
  <c r="A24" i="3"/>
  <c r="G22" i="35"/>
  <c r="D22" i="35"/>
  <c r="D7" i="35"/>
  <c r="D6" i="35"/>
  <c r="D5" i="35"/>
  <c r="D4" i="35"/>
  <c r="D3" i="35"/>
  <c r="D1" i="35"/>
  <c r="S8" i="3"/>
  <c r="E37" i="3"/>
  <c r="D7" i="34"/>
  <c r="D6" i="34"/>
  <c r="D5" i="34"/>
  <c r="D4" i="34"/>
  <c r="D3" i="34"/>
  <c r="D1" i="34"/>
  <c r="D7" i="33"/>
  <c r="D6" i="33"/>
  <c r="D5" i="33"/>
  <c r="D4" i="33"/>
  <c r="D3" i="33"/>
  <c r="D1" i="33"/>
  <c r="C7" i="32"/>
  <c r="C6" i="32"/>
  <c r="C5" i="32"/>
  <c r="C4" i="32"/>
  <c r="C3" i="32"/>
  <c r="C1" i="32"/>
  <c r="D7" i="31"/>
  <c r="D6" i="31"/>
  <c r="D5" i="31"/>
  <c r="D4" i="31"/>
  <c r="D3" i="31"/>
  <c r="D1" i="31"/>
  <c r="D23" i="29"/>
  <c r="E39" i="3" s="1"/>
  <c r="G23" i="29"/>
  <c r="E40" i="3" s="1"/>
  <c r="M28" i="3"/>
  <c r="M27" i="3"/>
  <c r="C5" i="3"/>
  <c r="C7" i="29"/>
  <c r="C6" i="29"/>
  <c r="C5" i="29"/>
  <c r="C4" i="29"/>
  <c r="C3" i="29"/>
  <c r="C1" i="29"/>
  <c r="C13" i="3"/>
  <c r="C6" i="3"/>
  <c r="C3" i="3"/>
  <c r="C2" i="3"/>
  <c r="C1" i="3"/>
  <c r="A1" i="10"/>
  <c r="C7" i="3"/>
  <c r="H6" i="10"/>
  <c r="A3" i="10"/>
  <c r="A2" i="10"/>
  <c r="D2" i="33" l="1"/>
  <c r="D2" i="35"/>
  <c r="C2" i="29"/>
  <c r="D2" i="31"/>
  <c r="D2" i="34"/>
  <c r="C7" i="10"/>
  <c r="C6" i="36"/>
  <c r="I234" i="39"/>
  <c r="I237" i="39"/>
  <c r="I240" i="39" s="1"/>
  <c r="H40" i="3"/>
  <c r="H32" i="3"/>
  <c r="C2" i="32"/>
  <c r="H36" i="3"/>
  <c r="H28" i="3"/>
  <c r="H34" i="3"/>
  <c r="H10" i="3"/>
  <c r="H30" i="3"/>
  <c r="E38" i="3"/>
  <c r="E41" i="3" s="1"/>
  <c r="E44" i="3" s="1"/>
  <c r="S2" i="3" s="1"/>
  <c r="C6" i="38"/>
  <c r="H38" i="3"/>
  <c r="H26" i="3"/>
  <c r="H22" i="3"/>
  <c r="H18" i="3"/>
  <c r="H14" i="3"/>
  <c r="H24" i="3"/>
  <c r="H20" i="3"/>
  <c r="H16" i="3"/>
  <c r="H12" i="3"/>
  <c r="J42" i="3"/>
  <c r="K42" i="3"/>
  <c r="I42" i="3"/>
  <c r="E22" i="29" l="1"/>
  <c r="F11" i="29"/>
  <c r="H42" i="3"/>
  <c r="S4" i="3"/>
  <c r="S6" i="3" s="1"/>
  <c r="S10" i="3" s="1"/>
  <c r="F22" i="29" l="1"/>
</calcChain>
</file>

<file path=xl/sharedStrings.xml><?xml version="1.0" encoding="utf-8"?>
<sst xmlns="http://schemas.openxmlformats.org/spreadsheetml/2006/main" count="3664" uniqueCount="1710">
  <si>
    <t>Beneficiário:</t>
  </si>
  <si>
    <t>CNPJ:</t>
  </si>
  <si>
    <t>Endereço:</t>
  </si>
  <si>
    <t>CONVÊNIO - TERMO ADITIVO</t>
  </si>
  <si>
    <t>Objeto do TA:</t>
  </si>
  <si>
    <t>Natureza da Despesa:</t>
  </si>
  <si>
    <t>UGE:</t>
  </si>
  <si>
    <t>Fonte de recursos:</t>
  </si>
  <si>
    <t>09.01.91</t>
  </si>
  <si>
    <t>Tesouro</t>
  </si>
  <si>
    <t>X</t>
  </si>
  <si>
    <t>ITEM</t>
  </si>
  <si>
    <t>RELAÇÃO  DE DOCUMENTOS</t>
  </si>
  <si>
    <t>FOLHA</t>
  </si>
  <si>
    <t>Valor:</t>
  </si>
  <si>
    <t>Data da assinatura:</t>
  </si>
  <si>
    <t>Data de vigência:</t>
  </si>
  <si>
    <t>Certidão Negativa do INSS;</t>
  </si>
  <si>
    <t>Certidão Negativa do FGTS;</t>
  </si>
  <si>
    <r>
      <rPr>
        <b/>
        <sz val="12"/>
        <rFont val="Arial"/>
        <family val="2"/>
      </rPr>
      <t>Cópia do comprovante de devoluação de recursos</t>
    </r>
    <r>
      <rPr>
        <sz val="12"/>
        <rFont val="Arial"/>
        <family val="2"/>
      </rPr>
      <t xml:space="preserve"> (quando houver);</t>
    </r>
  </si>
  <si>
    <t>DEMONSTRATIVO DOS REPASSES PÚBLICOS RECEBIDOS</t>
  </si>
  <si>
    <t>VALORES PREVISTOS - R$</t>
  </si>
  <si>
    <t>VALORES REPASSADOS - R$</t>
  </si>
  <si>
    <t>Tipo de concessão:</t>
  </si>
  <si>
    <t>ÓRGÃO CONCESSOR</t>
  </si>
  <si>
    <t>IDENTIFICAÇÃO DA ENTIDADE</t>
  </si>
  <si>
    <t>Código da natureza de despesa:</t>
  </si>
  <si>
    <t>33.50.43</t>
  </si>
  <si>
    <t>Cidade:</t>
  </si>
  <si>
    <t>CEP:</t>
  </si>
  <si>
    <t>Responsável pela Entidade:</t>
  </si>
  <si>
    <t>RG.:</t>
  </si>
  <si>
    <t>CPF.:</t>
  </si>
  <si>
    <t>Lei Autorizadora:</t>
  </si>
  <si>
    <t>Órgão Concessor:</t>
  </si>
  <si>
    <t>Lei(s) autorizadora(s):</t>
  </si>
  <si>
    <t>Objeto:</t>
  </si>
  <si>
    <t>Subvenção - Custeio</t>
  </si>
  <si>
    <t>item</t>
  </si>
  <si>
    <t>Data do documento</t>
  </si>
  <si>
    <t>Natureza da despesa</t>
  </si>
  <si>
    <t>Valor R$</t>
  </si>
  <si>
    <t>No. cheque ou doc débito</t>
  </si>
  <si>
    <t>Data Compensação</t>
  </si>
  <si>
    <t>Total</t>
  </si>
  <si>
    <t>Data</t>
  </si>
  <si>
    <t>Auxílio - Investimento</t>
  </si>
  <si>
    <t>Equipamentos Prefeituras</t>
  </si>
  <si>
    <t>Investimentos Filantópicas</t>
  </si>
  <si>
    <t>Obras, reforma e ampliações de Prefeituras</t>
  </si>
  <si>
    <t>Custeio consumo de Prefeituras</t>
  </si>
  <si>
    <t>33.40.30</t>
  </si>
  <si>
    <t>33.40.39</t>
  </si>
  <si>
    <t>44.40.51</t>
  </si>
  <si>
    <t>44.40.52</t>
  </si>
  <si>
    <t>44.50.42</t>
  </si>
  <si>
    <t>Custeio Filantrópicas</t>
  </si>
  <si>
    <t>Prestação de serviços de Prefeituras</t>
  </si>
  <si>
    <t>Fundes</t>
  </si>
  <si>
    <t>09.01.12</t>
  </si>
  <si>
    <t>Cargo:</t>
  </si>
  <si>
    <r>
      <rPr>
        <b/>
        <sz val="12"/>
        <rFont val="Arial"/>
        <family val="2"/>
      </rPr>
      <t>Ofício de encaminhamento</t>
    </r>
  </si>
  <si>
    <t>Processo no.</t>
  </si>
  <si>
    <t>Agência:</t>
  </si>
  <si>
    <t>Conta Corrente:</t>
  </si>
  <si>
    <r>
      <rPr>
        <b/>
        <sz val="12"/>
        <rFont val="Arial"/>
        <family val="2"/>
      </rPr>
      <t>Relatório das atividades desenvolvidas;</t>
    </r>
  </si>
  <si>
    <t>Cópia do Extrato da conta corrente;</t>
  </si>
  <si>
    <r>
      <rPr>
        <b/>
        <sz val="12"/>
        <rFont val="Arial"/>
        <family val="2"/>
      </rPr>
      <t>Cópia do Extrato de aplicação financeira;</t>
    </r>
  </si>
  <si>
    <r>
      <rPr>
        <b/>
        <sz val="12"/>
        <rFont val="Arial"/>
        <family val="2"/>
      </rPr>
      <t>Cópia dos documentos referentes a prestação de contas</t>
    </r>
    <r>
      <rPr>
        <sz val="12"/>
        <rFont val="Arial"/>
        <family val="2"/>
      </rPr>
      <t>, com carimbo informando o no. do T.A. e a Natureza de Despesa;</t>
    </r>
  </si>
  <si>
    <t>CPF:</t>
  </si>
  <si>
    <t>Objeto do Termo de Parceria:</t>
  </si>
  <si>
    <t>Exercício:</t>
  </si>
  <si>
    <t>Origem dos recursos:</t>
  </si>
  <si>
    <t>Vigência</t>
  </si>
  <si>
    <t>Valor - R$</t>
  </si>
  <si>
    <t>Documento</t>
  </si>
  <si>
    <t>Data Prevista para o repasse (2)</t>
  </si>
  <si>
    <t>Data do Repasse</t>
  </si>
  <si>
    <t>Número do documento de crédito</t>
  </si>
  <si>
    <t>(A) SALDO DO EXERCÍCIO ANTERIOR</t>
  </si>
  <si>
    <t>(B) REPASSES PÚBLICOS NO EXERCÍCIO</t>
  </si>
  <si>
    <t xml:space="preserve">(C) RECEITA COM APLICAÇÕES FINANCEIRAS DOS REPASSES PÚBLICOS </t>
  </si>
  <si>
    <t>(D) OUTRAS RECEITAS DECORRENTES DA EXECUÇÃO DO AJUSTE (3)</t>
  </si>
  <si>
    <t>(E) TOTAL DE RECURSOS PÚBLICOS (A+B+C+D)</t>
  </si>
  <si>
    <t>(F) RECURSOS PRÓPRIOS DA ORGANIZAÇÃO NÃO GOVERNAMENTAL</t>
  </si>
  <si>
    <t>(G) TOTAL DE RECURSOS DISPONÍVEIS NO EXERCÍCIO (E+F)</t>
  </si>
  <si>
    <t>Mês</t>
  </si>
  <si>
    <t>Descrição</t>
  </si>
  <si>
    <t>DEMONSTRATIVO DO USO DE RECURSOS PRÓPRIOS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</si>
  <si>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</si>
  <si>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</si>
  <si>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entreoutras.</t>
  </si>
  <si>
    <t>DEMONSTRATIVO DAS DESPESAS INCORRIDAS NO EXERCÍCIO</t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</si>
  <si>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</si>
  <si>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</si>
  <si>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</si>
  <si>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E PAGAS NESTE EXERCÍCIO (R$) (I)</t>
  </si>
  <si>
    <t>DESPESAS CONTABILIZADAS NESTE EXERCÍCIO A PAGAR EM EXERCÍCIOS SEGUINTES (R$)</t>
  </si>
  <si>
    <t>(4) Verba: Federal, Estadual, Municipal e Recursos Próprios, devendo ser elaborado um anexo para cada fonte de recursos.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</si>
  <si>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</si>
  <si>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</si>
  <si>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</si>
  <si>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 por exemplo, aquisição de bens permanentes..</t>
  </si>
  <si>
    <t>(*) Apenas para entidades da área da Saúde.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</si>
  <si>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</si>
  <si>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</si>
  <si>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</si>
  <si>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</si>
  <si>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</si>
  <si>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</si>
  <si>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</si>
  <si>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</si>
  <si>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</si>
  <si>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</si>
  <si>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Combustível</t>
  </si>
  <si>
    <t>Bens e materiais permanentes</t>
  </si>
  <si>
    <t>Obras</t>
  </si>
  <si>
    <t>Outras despesas</t>
  </si>
  <si>
    <t>TOTAL</t>
  </si>
  <si>
    <t>ORIGEM DOS RECURSOS (4):</t>
  </si>
  <si>
    <t>DEMONSTRATIVO DO SALDO FINANCEIRO DO EXERCÍCIO</t>
  </si>
  <si>
    <t>(G) TOTAL DE RECURSOS DISPONÍVEL NO EXERCÍCIO</t>
  </si>
  <si>
    <t>(J) DESPESAS PAGAS NO EXERCÍCIO (H+I)</t>
  </si>
  <si>
    <t>(K) RECURSO PÚBLICO NÃO APLICADO [ E - ( J - F ) ]</t>
  </si>
  <si>
    <t>(L) VALOR DEVOLVIDO AO ÓRGÃO PÚBLICO</t>
  </si>
  <si>
    <t>(M) VALOR AUTORIZADO PARA APLICAÇÃO NO EXERCÍCIO SEGUINTE (K - L)</t>
  </si>
  <si>
    <t>Órgão Público Convenente:</t>
  </si>
  <si>
    <t>Entidade Conveniada:</t>
  </si>
  <si>
    <t>DESPESAS CONTABILIZADAS E PAGAS NESTE EXERCÍCIO</t>
  </si>
  <si>
    <t>DESPESAS CONTABILIZADAS EM EXERCÍCIOS ANTERIORES E PAGAS NESTE EXERCÍCIO</t>
  </si>
  <si>
    <t>Outros valores</t>
  </si>
  <si>
    <t>Valores Previstos (R$)</t>
  </si>
  <si>
    <t>Valores Repassados (R$)</t>
  </si>
  <si>
    <t>REPASSES PREVISTOS NESTE EXERCÍCIO</t>
  </si>
  <si>
    <t>Processo de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</si>
  <si>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</si>
  <si>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</si>
  <si>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</si>
  <si>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</si>
  <si>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</si>
  <si>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</si>
  <si>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</si>
  <si>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</si>
  <si>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</si>
  <si>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</si>
  <si>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XIV</t>
  </si>
  <si>
    <t>XV</t>
  </si>
  <si>
    <t>XIII</t>
  </si>
  <si>
    <t>a localização e o regular funcionamento da beneficiária, descrevendo sua finalidade estatutária, com indicação do respectivo artigo do estatuto social;</t>
  </si>
  <si>
    <r>
      <rPr>
        <b/>
        <sz val="12"/>
        <rFont val="Arial"/>
        <family val="2"/>
      </rPr>
      <t>o recebimento da prestação de contas dos entes beneficiários, bem como a aplicação de sanções por eventuais ausências de comprovação ou desvio de finalidade;</t>
    </r>
  </si>
  <si>
    <t>os valores transferidos, identificando número, data e valor da(s) respectiva(s) nota(s) de emprenho(s), por fontes de recursos;</t>
  </si>
  <si>
    <t>data dos repasses concedidos e das respetivas prestações de contas;</t>
  </si>
  <si>
    <r>
      <rPr>
        <b/>
        <sz val="12"/>
        <rFont val="Arial"/>
        <family val="2"/>
      </rPr>
      <t>os eventuais rendimentos financeiros auferidos;</t>
    </r>
  </si>
  <si>
    <r>
      <rPr>
        <b/>
        <sz val="12"/>
        <rFont val="Arial"/>
        <family val="2"/>
      </rPr>
      <t>os valores aplicados no objeto do repasse, demonstrando inclusive eventuais glosas;</t>
    </r>
  </si>
  <si>
    <r>
      <rPr>
        <b/>
        <sz val="12"/>
        <rFont val="Arial"/>
        <family val="2"/>
      </rPr>
      <t>a data de devolução de eventual valor glosado;</t>
    </r>
  </si>
  <si>
    <r>
      <rPr>
        <b/>
        <sz val="12"/>
        <rFont val="Arial"/>
        <family val="2"/>
      </rPr>
      <t>a comprovação de devolução de eventuais saldos ou autorização formal para sua utilização em exercício subsequente;</t>
    </r>
  </si>
  <si>
    <r>
      <rPr>
        <b/>
        <sz val="12"/>
        <rFont val="Arial"/>
        <family val="2"/>
      </rPr>
      <t>se as atividades desenvolvidas com os recursos próprios e as verbas públicas repassadas se compatibilizam, com as metas propostas e os resultados alcançados;</t>
    </r>
  </si>
  <si>
    <r>
      <rPr>
        <b/>
        <sz val="12"/>
        <rFont val="Arial"/>
        <family val="2"/>
      </rPr>
      <t>a descrição do objeto dos recursos repassados, dos resultados alcançados, bem como atendimento ao princípio da economicidade em relação ao previsto em programa governamental;</t>
    </r>
  </si>
  <si>
    <r>
      <rPr>
        <b/>
        <sz val="12"/>
        <rFont val="Arial"/>
        <family val="2"/>
      </rPr>
      <t>o cumprimento das cláusulas pactuadas em conformidade com a regulamentação que rege a matéria;</t>
    </r>
  </si>
  <si>
    <t>XII</t>
  </si>
  <si>
    <r>
      <rPr>
        <b/>
        <sz val="12"/>
        <rFont val="Arial"/>
        <family val="2"/>
      </rPr>
      <t>a regularidade dos gastos efetuados e sua perfeita contabilização, atestados pelo órgão concessor;</t>
    </r>
  </si>
  <si>
    <t>a conformidade dos gastos às normas gerais sobre licitações e contratos administrativos definidos na Lei Federeal no. 8.666, de 21 de junho de 1993, e alterações;</t>
  </si>
  <si>
    <r>
      <rPr>
        <b/>
        <sz val="12"/>
        <rFont val="Arial"/>
        <family val="2"/>
      </rPr>
      <t>a aplicação dos recursos públicos em conformidade com o objeto do repasse e o respectivo plano de trabalho e de metas;</t>
    </r>
  </si>
  <si>
    <t>que os originais dos comprovantes de gastos contenham a identificação da entidade beneficiária, do tipo de repasse e do órgão repassador a que se referem;</t>
  </si>
  <si>
    <t>XVI</t>
  </si>
  <si>
    <t>a regularidade dos recolhimentos de encargos trabalhistas, quando a aplicação dos recursos envolver gastos com pessolal;</t>
  </si>
  <si>
    <t>XVII</t>
  </si>
  <si>
    <r>
      <rPr>
        <b/>
        <sz val="12"/>
        <rFont val="Arial"/>
        <family val="2"/>
      </rPr>
      <t>o atendimento aos princípios da legalidade, impessoalidade, moralidade, publicidade e eficiência;</t>
    </r>
  </si>
  <si>
    <t>XVIII</t>
  </si>
  <si>
    <r>
      <rPr>
        <b/>
        <sz val="12"/>
        <rFont val="Arial"/>
        <family val="2"/>
      </rPr>
      <t>a existência e o funcionamento regular do controle interno do Órgão Público Concessor com indicação do nome completo e CPF dos respectivos responsáveis.</t>
    </r>
  </si>
  <si>
    <t>Todos documentos em "PDF" pesquisável, sem qualquer tipo de restrição de arquivo PDF e assinado digitalmente (extensão ".p7s"), respeitando o tamanho de, no máximo, 3MB (meabytes).</t>
  </si>
  <si>
    <t>Entregue</t>
  </si>
  <si>
    <t>Autuação</t>
  </si>
  <si>
    <t>NGCPC</t>
  </si>
  <si>
    <t>Idelvani Alves de Oliveira</t>
  </si>
  <si>
    <t>ATPAS II</t>
  </si>
  <si>
    <t>Izilda Aparecida Cerqueira</t>
  </si>
  <si>
    <t>Diretor Técnico II</t>
  </si>
  <si>
    <t>CGA</t>
  </si>
  <si>
    <t>09.01.96</t>
  </si>
  <si>
    <t>Convênio:</t>
  </si>
  <si>
    <t>Parc</t>
  </si>
  <si>
    <t>12.298 de 08/03/2006 decreto no. 50.589 de 16/03/2006</t>
  </si>
  <si>
    <t>12.549 de 02/03/2007 decreto no. 51.636 de 09/03/2007</t>
  </si>
  <si>
    <t>12.788 de 27/12/2007 decreto no. 52.610 de 04/01/2008</t>
  </si>
  <si>
    <t>13.289 de 22/12/2008 decreto no. 53.938 de 06/01/2009</t>
  </si>
  <si>
    <t>13.916 de 22/12/2009 decreto no. 55.312 de 05/01/2010</t>
  </si>
  <si>
    <t>14.309 de 27/12/2010 decreto no. 56.644 de 03/01/2011</t>
  </si>
  <si>
    <t>14.675 de 28/12/2011 decreto no. 57.733 de 10/01/2012</t>
  </si>
  <si>
    <t>14.925 de 28/12/2012 decreto no. 58.841 de 11/01/2013</t>
  </si>
  <si>
    <t>15.265 de 26/12/2013 decreto no. 60.066 de 15/01/2014</t>
  </si>
  <si>
    <t>15.646 de 23/12/2014 decreto no. 61.061 de 16/01/2015</t>
  </si>
  <si>
    <t>Convênio atual:</t>
  </si>
  <si>
    <t>Especificação do documento</t>
  </si>
  <si>
    <t>Observação</t>
  </si>
  <si>
    <t>)</t>
  </si>
  <si>
    <t>Após análise dos documentos apresentados em cumprimento ao Artigo 627 das Instruções no. 001/2008 do Egrério Tribunal de Contas do Estado de São Paulo (Auxílios, Subvenções, Contribuições e Convênios), salvo melhor juízo, emitimos parecer conclusivo ……............ e informamos que a Entidade .............. esta:</t>
  </si>
  <si>
    <t>Finalidade Estatutária:*</t>
  </si>
  <si>
    <t>Data da fundação:*</t>
  </si>
  <si>
    <t>Data da última Ata de Assembléia:*</t>
  </si>
  <si>
    <t>Declaração de Utilidade Pública:*</t>
  </si>
  <si>
    <t>Saldo do exercício anterior **</t>
  </si>
  <si>
    <t>Valor devolvido ao órgão Público***</t>
  </si>
  <si>
    <r>
      <t>PRESTAÇÃO DE CONTAS</t>
    </r>
    <r>
      <rPr>
        <b/>
        <sz val="10"/>
        <color theme="1"/>
        <rFont val="Arial"/>
        <family val="2"/>
      </rPr>
      <t xml:space="preserve"> ****</t>
    </r>
  </si>
  <si>
    <t>* campos aplicáveis apenas aos repasses públicos a entidades do Terceiro Setor;  **campos a serem preenchidos, quando da mudança no ano de exercício;</t>
  </si>
  <si>
    <t>Despesas não compensadas</t>
  </si>
  <si>
    <r>
      <rPr>
        <b/>
        <sz val="12"/>
        <rFont val="Arial"/>
        <family val="2"/>
      </rPr>
      <t>Anexo Repasses, Receitas, Saldos, DespExeAtual, DespExeAnterior, DespExeFuturo e RecProprios</t>
    </r>
  </si>
  <si>
    <r>
      <rPr>
        <b/>
        <sz val="12"/>
        <rFont val="Arial"/>
        <family val="2"/>
      </rPr>
      <t>Informar para autuar e protocolar *</t>
    </r>
  </si>
  <si>
    <t>* Para uso do Setor de Prestação de Contas do DRS 1</t>
  </si>
  <si>
    <t>Saldo Conta Corrente</t>
  </si>
  <si>
    <t>Saldo Aplicação financeira</t>
  </si>
  <si>
    <t>Rendimento aplicação</t>
  </si>
  <si>
    <t>Outras Receitas</t>
  </si>
  <si>
    <t>Posição financeira do convênio</t>
  </si>
  <si>
    <t>***campos a serem preenchidos, quando do encerramento do convênio (se houver);  **** para uso do Setor de Prestação de Contas do DRS1</t>
  </si>
  <si>
    <t>DESPESAS CONTABILIZADAS NESTE EXERCÍCIO E COMPROMISSADAS À PAGAR</t>
  </si>
  <si>
    <t>-</t>
  </si>
  <si>
    <t>INTRODUÇÃO</t>
  </si>
  <si>
    <t>a)</t>
  </si>
  <si>
    <t>Breve Histórico da Instituição</t>
  </si>
  <si>
    <t>b)</t>
  </si>
  <si>
    <t>Características da Instituição</t>
  </si>
  <si>
    <t xml:space="preserve">Participação no SUS. Descrever quantidade de leitos, especialidades, quantidade de profissionais, tipo de complexidade atendida, quantidade de atendimentos / cirurgias / procedimentos e outras informações que julgar relevante.
</t>
  </si>
  <si>
    <t>INFORMAÇÕES CADASTRAIS</t>
  </si>
  <si>
    <t>Entidade</t>
  </si>
  <si>
    <t>Banco</t>
  </si>
  <si>
    <t>Agência</t>
  </si>
  <si>
    <t>Conta Corrente (*)</t>
  </si>
  <si>
    <t>Praça de Pagamento</t>
  </si>
  <si>
    <t>E-mail</t>
  </si>
  <si>
    <t>CEP</t>
  </si>
  <si>
    <t>DDD/Telefone</t>
  </si>
  <si>
    <t>Cidade</t>
  </si>
  <si>
    <t>UF</t>
  </si>
  <si>
    <t>Endereço</t>
  </si>
  <si>
    <t>Atividade Econômica Principal (a mesma descrita no CNPJ)</t>
  </si>
  <si>
    <t>CNPJ</t>
  </si>
  <si>
    <t>Razão Social</t>
  </si>
  <si>
    <t>(*) Declaramos que esta Conta corrente será exclusiva para o recebimento do recurso(s) e movimentação dos recursos deste convênio</t>
  </si>
  <si>
    <t>Responsáveis</t>
  </si>
  <si>
    <t>Responsável pela Instituição</t>
  </si>
  <si>
    <t>CPF</t>
  </si>
  <si>
    <t>RG</t>
  </si>
  <si>
    <t>Órgão Expedidor</t>
  </si>
  <si>
    <t>Cargo</t>
  </si>
  <si>
    <t>Função</t>
  </si>
  <si>
    <t>Diretor Superintendente</t>
  </si>
  <si>
    <t>Diretor Clínico</t>
  </si>
  <si>
    <t>INFORMAÇÕES CADASTRAIS DO ÓRGÃO INTERVENIENTE / RESPONSÁVEIS</t>
  </si>
  <si>
    <t>Órgão Interveniente</t>
  </si>
  <si>
    <t>Responsável pela Instituição Interveniente (não se aplica)</t>
  </si>
  <si>
    <t>Órgão Interveniente (não se aplica)</t>
  </si>
  <si>
    <t>QUALIFICAÇÃO DO PLANO DE TRABALHO</t>
  </si>
  <si>
    <t>Objeto</t>
  </si>
  <si>
    <t>Investimento</t>
  </si>
  <si>
    <t>Custeio</t>
  </si>
  <si>
    <t>Identificação do Objeto</t>
  </si>
  <si>
    <t xml:space="preserve">Descrever detalhadamente em que serão aplicados os recursos financeiros recebidos, ou seja, o que de fato será adquirido ou o tipo de prestação de serviços que será executada.
Exemplos:
Para investimentos em equipamentos deve conter: modelo, dimensões, capacidade, cor, condições de assistência técnica.
Para investimento em construção / ampliação deve conter breve descrição, indicando o que será realizado, m2 a serem construído e projeto anexo. 
Para custeio de reforma deve conter breve descrição, indicando o que será realizado, m2 a serem reformados e projeto anexo.
Para custeio de prestação de serviços deve conter quantidades por tipo de serviço, valores respectivos e tempo de execução.
</t>
  </si>
  <si>
    <t>Objetivo</t>
  </si>
  <si>
    <t>Questões</t>
  </si>
  <si>
    <t>Respostas</t>
  </si>
  <si>
    <t>Transportar pacientes para tratamento de hemodiálise para os hospitais estratégicos…</t>
  </si>
  <si>
    <t>disponibilizando um veículo adequado para acomodar confortavelmente até 10 pessoas.</t>
  </si>
  <si>
    <t>c)</t>
  </si>
  <si>
    <t>Justificativa</t>
  </si>
  <si>
    <t xml:space="preserve">Explicar a necessidade de execução.
Convencimento. Explica a razão pela qual tal projeto deve ser realizado e sua relevância.
Os critérios utilizados para escolher o tema e formular as hipóteses devem ser claros e são de suma importância entendimento de quem avalia o projeto.
A Justificativa exalta a importância do tema, ou justifica a necessidade imperiosa de se levar a efeito tal empreendimento.
Uma justificativa conter o seguinte contexto:
</t>
  </si>
  <si>
    <t xml:space="preserve">Atualmente os pacientes são transportados em dois carros emprestados pelos cidadãos desta cidade com capacidade para até 4 pacientes, que viajam aproximadamente 160 km todas a semanas. </t>
  </si>
  <si>
    <t>Os veículos são antigos com necessidades constante de manutenção devido a alta quilometragem, oferecendo perigo aos seus ocupantes e risco de ficarem na estrada a espera de socorro</t>
  </si>
  <si>
    <t xml:space="preserve">Com a compra de 1 veículo tipo  Van os pacientes terão maior conforto e segurança em suas viagens ... </t>
  </si>
  <si>
    <t xml:space="preserve">... e não será mais necessário recorrer aos nobres cidadãos deste município seus veículos emprestados. </t>
  </si>
  <si>
    <t>Com os recursos atuais conseguiremos atender esta demanda em 10 anos, com o risco de muitos dos pacientes ficarem cegos em decorrência do avanço da doença.</t>
  </si>
  <si>
    <t xml:space="preserve">Com a contratação de profissionais e compra de materiais necessários será possível eliminar a demanda represada em 3 meses  ... </t>
  </si>
  <si>
    <t xml:space="preserve">... evitando graves transtornos aos nossos pacientes e proporcionando melhor qualidade de vida. </t>
  </si>
  <si>
    <t>d)</t>
  </si>
  <si>
    <t>Metas a serem atingidas</t>
  </si>
  <si>
    <t>Descrever o resultado esperado com este Plano de Trabalho.</t>
  </si>
  <si>
    <t>Característica</t>
  </si>
  <si>
    <t>Específico</t>
  </si>
  <si>
    <t>determinado, não pode ser generalizado</t>
  </si>
  <si>
    <t>Mensurável</t>
  </si>
  <si>
    <t>Atingível</t>
  </si>
  <si>
    <t>Relevante</t>
  </si>
  <si>
    <t>Temporal</t>
  </si>
  <si>
    <t>pode ser calculado</t>
  </si>
  <si>
    <t>pode ser realizado</t>
  </si>
  <si>
    <t>importante para o processo</t>
  </si>
  <si>
    <t>em determinado prazo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</si>
  <si>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Por que realizar o projeto / ação?</t>
    </r>
  </si>
  <si>
    <r>
      <rPr>
        <b/>
        <sz val="10"/>
        <color theme="1"/>
        <rFont val="Calibri"/>
        <family val="2"/>
        <scheme val="minor"/>
      </rPr>
      <t xml:space="preserve">Exemplo: </t>
    </r>
    <r>
      <rPr>
        <sz val="10"/>
        <color theme="1"/>
        <rFont val="Calibri"/>
        <family val="2"/>
        <scheme val="minor"/>
      </rPr>
      <t>Motivos que justificam?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</si>
  <si>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Contribuição a ser realizada?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</si>
  <si>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Solução para o problema?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</si>
  <si>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O que se pretende alcançar?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</si>
  <si>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Como?</t>
    </r>
  </si>
  <si>
    <r>
      <rPr>
        <b/>
        <sz val="10"/>
        <color theme="1"/>
        <rFont val="Calibri"/>
        <family val="2"/>
        <scheme val="minor"/>
      </rPr>
      <t>Exemplos:</t>
    </r>
    <r>
      <rPr>
        <sz val="10"/>
        <color theme="1"/>
        <rFont val="Calibri"/>
        <family val="2"/>
        <scheme val="minor"/>
      </rPr>
      <t xml:space="preserve"> Ambulância, Construção de Hospital, Raio X, RessonânciaMagnética ou não se aplica.</t>
    </r>
  </si>
  <si>
    <r>
      <rPr>
        <b/>
        <sz val="10"/>
        <color theme="1"/>
        <rFont val="Calibri"/>
        <family val="2"/>
        <scheme val="minor"/>
      </rPr>
      <t>Exemplos:</t>
    </r>
    <r>
      <rPr>
        <sz val="10"/>
        <color theme="1"/>
        <rFont val="Calibri"/>
        <family val="2"/>
        <scheme val="minor"/>
      </rPr>
      <t xml:space="preserve"> Reforma da UTI, Material de Escritório, Conserto do Telhado, Instalação de equipamento ou não se aplica.</t>
    </r>
  </si>
  <si>
    <r>
      <rPr>
        <sz val="12"/>
        <color theme="1"/>
        <rFont val="Calibri"/>
        <family val="2"/>
        <scheme val="minor"/>
      </rPr>
      <t>Indicador de alcance da meta</t>
    </r>
    <r>
      <rPr>
        <sz val="9"/>
        <color theme="1"/>
        <rFont val="Calibri"/>
        <family val="2"/>
        <scheme val="minor"/>
      </rPr>
      <t xml:space="preserve"> (cálculo para identificar se a meta foi alcançada)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</si>
  <si>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Aumentar 250% atendimentos/mês em 12 meses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</si>
  <si>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Transporte de 48 Pacientes/mês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</si>
  <si>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Eliminar o cancelamento de cirurgias por falta de energia elétrica em 2 meses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</si>
  <si>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Eliminar a fila de cirurgias eletivas em 6 meses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</si>
  <si>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Aumentar de 200 para 500 atendimentos/mês no setor de pediatria e evidenciar com base no relatório de registro de atendimentos.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</si>
  <si>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Transportar os pacientes para tratamento especializado em transporte adequado edistantes da nossa unidade.</t>
    </r>
  </si>
  <si>
    <r>
      <rPr>
        <b/>
        <sz val="10"/>
        <color theme="1"/>
        <rFont val="Calibri"/>
        <family val="2"/>
        <scheme val="minor"/>
      </rPr>
      <t xml:space="preserve">Exemplo: </t>
    </r>
    <r>
      <rPr>
        <sz val="10"/>
        <color theme="1"/>
        <rFont val="Calibri"/>
        <family val="2"/>
        <scheme val="minor"/>
      </rPr>
      <t xml:space="preserve">Atualmente são canceladas 30 cirurgias por mês em decorrência a falta de energia elétrica. 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</si>
  <si>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Atualmente há 600 pessoas aguardando para realizar a cirurgia eletiva.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</si>
  <si>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mensal de atendimento atual / Quantidade mensal de atendimento anteriormente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</si>
  <si>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mensal Estimada de pacientes transportados/Quantidade mensal de pacientes transportados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</si>
  <si>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de Cirurgias canceladas atual / Quantidade cirurgias canceladas anteriormente.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</si>
  <si>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de pessoas que realizaram a cirurgia em 6 meses / Quantidade de pessoas aguardando para realizar a cirurgia eletiva</t>
    </r>
  </si>
  <si>
    <r>
      <t xml:space="preserve">Meta </t>
    </r>
    <r>
      <rPr>
        <sz val="9"/>
        <color theme="1"/>
        <rFont val="Calibri"/>
        <family val="2"/>
        <scheme val="minor"/>
      </rPr>
      <t>(quantitativas)</t>
    </r>
  </si>
  <si>
    <r>
      <t xml:space="preserve">Meta </t>
    </r>
    <r>
      <rPr>
        <sz val="9"/>
        <color theme="1"/>
        <rFont val="Calibri"/>
        <family val="2"/>
        <scheme val="minor"/>
      </rPr>
      <t>(quanlitativas)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</si>
  <si>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Eliminar as imagens de raios X com baixa qualidade. 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</si>
  <si>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Atualmente a cada 100 raios X 50 são executados pelo menos uma vez.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</si>
  <si>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Raios X atual / Quantidade mensal de Raios X anterior.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</si>
  <si>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Reduzir o tempo de espera para atendimento de 30 dias para 10 (33%) dias úteis em 6 meses.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</si>
  <si>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Manter o volume de atendimento, reduzindo o tempo.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</si>
  <si>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Tempo de atendimento atual / Tempo de atendimento anteriormente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</si>
  <si>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Reduzir Índice de Infecção Hospitalar de X% para Y% em 3 meses</t>
    </r>
  </si>
  <si>
    <r>
      <rPr>
        <b/>
        <sz val="10"/>
        <color theme="1"/>
        <rFont val="Calibri"/>
        <family val="2"/>
        <scheme val="minor"/>
      </rPr>
      <t xml:space="preserve">Exemplo: </t>
    </r>
    <r>
      <rPr>
        <sz val="10"/>
        <color theme="1"/>
        <rFont val="Calibri"/>
        <family val="2"/>
        <scheme val="minor"/>
      </rPr>
      <t>Reduzir de o índice de infecção hospitalar aos padrões exigidos pela OMS.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</si>
  <si>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Aumentar de 70% para 90% de satisfação ótima dos usuários SUS em 6 meses.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</si>
  <si>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Aplicar pesquisa de satisfação aos usuários SUS de acordo com os critérios especificados em norma interna.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</si>
  <si>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Quantidade de Usuários com avaliação ótima / Quantidade Total de Usuários </t>
    </r>
  </si>
  <si>
    <t>Quando se tratar de Santa Casa Sustentável as metas devem serem indicadas de acordo com a Resolução 13 e 29.</t>
  </si>
  <si>
    <t>e)</t>
  </si>
  <si>
    <t>Etapas ou fases de execução</t>
  </si>
  <si>
    <t>Descrever em que etapas serão utilizados os recursos financeiros.</t>
  </si>
  <si>
    <t>Etapa</t>
  </si>
  <si>
    <t>Duração</t>
  </si>
  <si>
    <t>Aplicação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</si>
  <si>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Cotação do equipamento de ressonância</t>
    </r>
  </si>
  <si>
    <t>3 meses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</si>
  <si>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Aquisição do equipamento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</si>
  <si>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Instalação do equipamento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</si>
  <si>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testes</t>
    </r>
  </si>
  <si>
    <t>2 meses</t>
  </si>
  <si>
    <t>15 dias</t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</si>
  <si>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Contratação de equipe para plantões na Pediatria aos sábados, domingos e feriados.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</si>
  <si>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Montagem de Escala de Plantões e abertura de agendamento de consultas</t>
    </r>
  </si>
  <si>
    <r>
      <rPr>
        <b/>
        <sz val="10"/>
        <color theme="1"/>
        <rFont val="Calibri"/>
        <family val="2"/>
        <scheme val="minor"/>
      </rPr>
      <t>Exemplo:</t>
    </r>
    <r>
      <rPr>
        <sz val="10"/>
        <color theme="1"/>
        <rFont val="Calibri"/>
        <family val="2"/>
        <scheme val="minor"/>
      </rPr>
      <t xml:space="preserve"> Pagamento dos honorários</t>
    </r>
  </si>
  <si>
    <t>1 mês</t>
  </si>
  <si>
    <t>11 meses</t>
  </si>
  <si>
    <t>f)</t>
  </si>
  <si>
    <t>Plano de Aplicação de Recursos Fianceiros</t>
  </si>
  <si>
    <t>(a especificação do objeto pode ser verificada no item IV; a Identificação do Objeto)</t>
  </si>
  <si>
    <t>Ordem</t>
  </si>
  <si>
    <t>Valor</t>
  </si>
  <si>
    <t>%</t>
  </si>
  <si>
    <t>Material de Consumo</t>
  </si>
  <si>
    <t>Recursos Humanos</t>
  </si>
  <si>
    <t>Serviços de Terceiro</t>
  </si>
  <si>
    <t>Manutenção</t>
  </si>
  <si>
    <t>Reparos e Adequações</t>
  </si>
  <si>
    <t>Outras Despesas</t>
  </si>
  <si>
    <t>Salários, encargos e benefícios</t>
  </si>
  <si>
    <t>Autônomos e pessoa jurídica</t>
  </si>
  <si>
    <t>Material médico e hospitalar</t>
  </si>
  <si>
    <t>Serviços médicos</t>
  </si>
  <si>
    <t>Locação de Imóveis</t>
  </si>
  <si>
    <t>Utilidade pública</t>
  </si>
  <si>
    <t>Equipamentos</t>
  </si>
  <si>
    <t>Reformas e Adequações</t>
  </si>
  <si>
    <r>
      <t>CRONOGRAMA DE DESEMBOLSO</t>
    </r>
    <r>
      <rPr>
        <sz val="9"/>
        <color theme="1"/>
        <rFont val="Calibri"/>
        <family val="2"/>
        <scheme val="minor"/>
      </rPr>
      <t xml:space="preserve"> (preencher a tabela)</t>
    </r>
  </si>
  <si>
    <t>Materiais de consumo</t>
  </si>
  <si>
    <t>desmembrar por natureza de despesa (custeio e investimento)</t>
  </si>
  <si>
    <t>Proponente</t>
  </si>
  <si>
    <t>Concedente</t>
  </si>
  <si>
    <r>
      <rPr>
        <b/>
        <sz val="10"/>
        <color theme="1"/>
        <rFont val="Calibri"/>
        <family val="2"/>
        <scheme val="minor"/>
      </rPr>
      <t>Observação:</t>
    </r>
    <r>
      <rPr>
        <sz val="10"/>
        <color theme="1"/>
        <rFont val="Calibri"/>
        <family val="2"/>
        <scheme val="minor"/>
      </rPr>
      <t xml:space="preserve"> Nos termos do Artigo 116, Inciso VII, se o ajuste compreender obra ou serviço de engenharia demonstrar que os recursos são suficientes para conclusão da obra ou se existe contrapartida por meios próprios para complementar a execução do objeto, evitando com isso a paralisação ou suspensão da obra ou serviço.
Quando se tratar de obra o pagamento deve ser realizado por medição.
</t>
    </r>
  </si>
  <si>
    <t>PREVISÃO DE EXECUÇÃO DO OBJETO</t>
  </si>
  <si>
    <t>Início:</t>
  </si>
  <si>
    <t>Duração:</t>
  </si>
  <si>
    <t>DECLARAÇÃO</t>
  </si>
  <si>
    <r>
      <t xml:space="preserve">Na qualidade de representante legal do proponente, </t>
    </r>
    <r>
      <rPr>
        <b/>
        <sz val="12"/>
        <color theme="1"/>
        <rFont val="Calibri"/>
        <family val="2"/>
        <scheme val="minor"/>
      </rPr>
      <t>DECLARO</t>
    </r>
    <r>
      <rPr>
        <sz val="12"/>
        <color theme="1"/>
        <rFont val="Calibri"/>
        <family val="2"/>
        <scheme val="minor"/>
      </rPr>
      <t>, para fins de prova junto à Secretaria de Estado da Saúde – Departamento Regional de Saúde I - Grande São Paulo, para os efeitos e sob as penas da lei, que inexiste qualquer débito em mora ou situação de inadimplência com o Tesouro ou qualquer órgão ou Entidade da Administração Pública, que impeça a transferência de recursos oriundos de dotações consignadas nos orçamentos deste Poder, na forma deste Plano de Trabalho.</t>
    </r>
  </si>
  <si>
    <t>Data da Assinatura</t>
  </si>
  <si>
    <t>16/03/20015</t>
  </si>
  <si>
    <t>ANALISADO E APROVADO TECNICAMENTE NESTE DRS</t>
  </si>
  <si>
    <t xml:space="preserve">IX </t>
  </si>
  <si>
    <t>APROVAÇÃO - ORDENADOR DA DESPESA</t>
  </si>
  <si>
    <t>APROVAÇÃO - SECRETÁRIO DE ESTADO DA SAÚDE</t>
  </si>
  <si>
    <t>Em nossa região há uma fila para realização de cirurgias de catarata de 600 pacientes aguardando sua vez.</t>
  </si>
  <si>
    <t>fjhdfjhdsfhkjsdhfs djh</t>
  </si>
  <si>
    <t>Saldo Disponível</t>
  </si>
  <si>
    <t>16.083 de 28/12/2015 decreto no. 61.802 de 14/01/2016</t>
  </si>
  <si>
    <t>Manutenção de Equipamentos</t>
  </si>
  <si>
    <t>Ofício do Interessado endereçado ao Secretário da Saúde;</t>
  </si>
  <si>
    <t>Cópia do Ajuste (Convênio ou Termo Aditivo) em referência;</t>
  </si>
  <si>
    <t>Cópia do Termo de Ciência e Notificação do Ajuste (Convênio ou Termo Aditivo) em referência;</t>
  </si>
  <si>
    <t>Observações: As Notas Fiscais devem ser apresentadas em cópia identificadas com carimbo contendo as informações de: Nº do Convênio ou do T.A., Secretaria de Estado da Saúde e Unidade Pagadora (UGE), confere com original.</t>
  </si>
  <si>
    <t>RELAÇÃO  DE DOCUMENTOS e COMPROVAÇÕES - PARA SANI</t>
  </si>
  <si>
    <r>
      <t>2)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Descrição dos Documentos da Convenente (DRS / Convênios)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</si>
  <si>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Descrição dos Documentos da Conveniada</t>
    </r>
  </si>
  <si>
    <t xml:space="preserve">Cópia do Plano de Trabalho do Ajuste (Convênio ou Termo Aditivo) em referência; </t>
  </si>
  <si>
    <t>Cópia da Publicação do Ajuste (Convênio ou Termo Aditivo) em referência, no Diário Oficial do Estado;</t>
  </si>
  <si>
    <t>Cópia do Termo de Retirratificação de Prorrogação ou Redução (se houver);</t>
  </si>
  <si>
    <t>Atestado de Funcionamento expedido por Órgão Público, no período de vigência do Convênio;</t>
  </si>
  <si>
    <t>Declaração de Utilidade Pública Estadual expedida por órgão competente;</t>
  </si>
  <si>
    <t>Comprovante de Inscrição no Cadastro Nacional de Pessoa Jurídica, atualizado;</t>
  </si>
  <si>
    <t>Cópia do Estatuto Oficial da Entidade;</t>
  </si>
  <si>
    <t>Ata de Posse da Diretoria vigente no período do Convênio;</t>
  </si>
  <si>
    <t>Declaração de que realizou no mínimo 03 (três) Cotações de Preços nas aquisições realizadas pelo Convênio (materiais e serviços);</t>
  </si>
  <si>
    <t>Declaração que evidencie se ocorreu ou não contratação de parentes, inclusive por afinidade, de dirigentes da conveniada ou de Agentes Políticos / Dirigentes do poder público convenente;</t>
  </si>
  <si>
    <t>Declaração que evidencie se ocorreu ou não contratação de empresa (s) pertencente (s) a parentes, inclusive por afinidade, de dirigentes da conveniada ou de Agentes Políticos / Dirigentes do poder público convenente;</t>
  </si>
  <si>
    <t>Certidão da Portaria Conjunta nº 1751/14 de 02 de Outubro de 2014, em caso de pagamento de pessoal;</t>
  </si>
  <si>
    <t>Certidão Negativa do Fundo de garantia por Tempo de Serviço- FGTS, em caso de pagamento de pessoal, e, Certidão Conjunta de Tributos Federais e Dívida Ativa da União;</t>
  </si>
  <si>
    <t>Balanço Patrimonial, assinado e carimbado, correspondente à vigência do Convênio, indicando a contabilização do recurso recebido;</t>
  </si>
  <si>
    <t>Publicação do Balanço Patrimonial da conveniada, dos exercícios encerrado e anterior;</t>
  </si>
  <si>
    <t>Demais demonstrações contábeis e financeiras da conveniada, acompanhada do balancete analítico acumulado de dezembro;</t>
  </si>
  <si>
    <t>Certidão expedida  pelo Conselho Regional de Contabilidade – CRC, comprovando a habilitação profissional dos responsáveis por balanços e demonstrações contábeis;</t>
  </si>
  <si>
    <t>Relação dos Contratos, Convênio e respectivos aditamentos, firmados com a utilização de recursos públicos administrados pela conveniada para fins estabelecidos no convênio, contendo: tipo e número do ajuste; nome do contratado ou conveniado; data; objeto; vigência; valor e condições de pagamento;</t>
  </si>
  <si>
    <t>Relatório Anual da Conveniada sobre as  atividades desenvolvidas  com os recursos próprios e as verbas públicas repassadas;</t>
  </si>
  <si>
    <t>Demonstrativo Integral das receitas e despesas computadas por fonte de recurso e por categorias ou finalidades dos gastos, aplicadas no objeto do convênio, conforme modelo contido no Anexo 26 e 29</t>
  </si>
  <si>
    <t>Extratos da Conta Corrente em que recebeu os recursos;</t>
  </si>
  <si>
    <t>Extratos da Conta de Aplicações Financeiras, demonstrando os respectivos rendimentos.</t>
  </si>
  <si>
    <t>Comprovantes de devolução de recursos não aplicados ou aplicados irregularmente.</t>
  </si>
  <si>
    <t>Conciliação Bancária do mês de Dezembro da conta corrente específica, aberta em instituição financeira oficial, indicada pelo órgão convenente, para movimentação dos recursos do convênio, acompanhada do respectivo extrato bancário;</t>
  </si>
  <si>
    <t>Cópia da Ficha Patrimonial dos bens adquiridos, carimbadas “Confere com Original”;</t>
  </si>
  <si>
    <t>Laudo de Conclusão de Obra assinado por Engenheiro responsável;</t>
  </si>
  <si>
    <t>Atestado de Recebimento Conclusivo da Obra, assinado pelos responsáveis de ambas as partes;</t>
  </si>
  <si>
    <t>Certidão indicando o nome dos responsáveis pela fiscalização da execução do convênio e respectivos períodos de atuação;</t>
  </si>
  <si>
    <t>Certidão contendo nomes e CPF’s dos Dirigentes e dos Conselheiros da Conveniada no respectivo período de atuação;</t>
  </si>
  <si>
    <t>Parecer do Conselho Fiscal aprovando as Contas;</t>
  </si>
  <si>
    <t>Regulamento para contratação de obras e serviços, bem como para compras com emprego de recursos financeiros repassados à Conveniada;</t>
  </si>
  <si>
    <t>Lei e Decreto autorizadores do repasse;</t>
  </si>
  <si>
    <t>Relatório Governamental sobre a execução do objeto do convênio, contendo comparativo entre as metas propostas e os resultados alcançados;</t>
  </si>
  <si>
    <t>Declaração elaborada pelo Controle Interno do órgão acerca da legalidade dos repasses, atestando a eficácia e eficiência dos resultados alcançados;</t>
  </si>
  <si>
    <t>Declaração que evidencie se ocorreu cessão de funcionários do Poder Executivo à entidade conveniada durante o período de vigência do Ajuste.</t>
  </si>
  <si>
    <t>Parecer Prévio Parcial até 31/12 do exercício, expedido pelo Departamento Regional de Saúde – DRS;</t>
  </si>
  <si>
    <t>Parecer Conclusivo parcial expedido pelo órgão concessor.</t>
  </si>
  <si>
    <t>Declaração de que cumpriu as normas gerais estabelecidas pela Lei Federal nº 8.666/93 e suas alterações, no que se refere à realização de Licitações nela previstas, para as despesas apresentadas;</t>
  </si>
  <si>
    <t>Relatório Anual da Conveniada sobre as  atividades desenvolvidas  com os recursos próprios e as verbas públicas repassadas, computadas por fonte de recursos e por categorias ou finalidades de gastos</t>
  </si>
  <si>
    <t>Demonstrativo Integral das receitas e despesas computadas por fonte de recurso, individualizando os gastos pela forma de contratação na conformidade do modelo contido no Anexo 3, 26 e 27.</t>
  </si>
  <si>
    <t>Cópia da Ficha Patrimonial dos bens adquiridos, carimbadas “Confere com Original”; e Cópia da Certidão de Registro de Imóveis (Em caso de aquisição de bens móveis e/ou imóveis);</t>
  </si>
  <si>
    <t>Certidão contendo nomes e CPF da Autoridade responsável pela conveniada  e respectivo período de atuação;</t>
  </si>
  <si>
    <t>Ata do Conselho Municipal de Saúde aprovando as Contas;</t>
  </si>
  <si>
    <t>SANI</t>
  </si>
  <si>
    <t>16.347 de 29/12/2016 decreto no. 62.413 de 06/01/2017</t>
  </si>
  <si>
    <t>Data da Emissão</t>
  </si>
  <si>
    <t>Fornecedor</t>
  </si>
  <si>
    <t>Documento Fiscal</t>
  </si>
  <si>
    <t>Data da Compensação</t>
  </si>
  <si>
    <t>Responsável pela Entidade Parceira</t>
  </si>
  <si>
    <t>Utilidade pública (7)</t>
  </si>
  <si>
    <t>SECRETARIA DE ESTADO DA SAÚDE DE SÃO PAULO</t>
  </si>
  <si>
    <t>Exercício Atual</t>
  </si>
  <si>
    <t>Assinatura:</t>
  </si>
  <si>
    <t>Vigência:</t>
  </si>
  <si>
    <t>Aditamento:</t>
  </si>
  <si>
    <t xml:space="preserve">Prorrogação: </t>
  </si>
  <si>
    <t>Declaro, na qualidade de responsável pela Entidade supra epigrafada, sob as penas da Lei, que a despesa relacionada comprova a exata aplicação dos recursos recebidos para os fins indicados, conforme programa de trabalho aprovado, proposto ao Órgão Público parceiro.</t>
  </si>
  <si>
    <t>16.646 de 11/01/2018 decreto no. 63.152 de 15/01/2018</t>
  </si>
  <si>
    <t>57.038.952/0001-11</t>
  </si>
  <si>
    <t>Rua Isabel Schmidt 59</t>
  </si>
  <si>
    <t>São Paulo</t>
  </si>
  <si>
    <t>04743-030</t>
  </si>
  <si>
    <t>Provedor</t>
  </si>
  <si>
    <t>Se propõe ao exercício da caridade, abrigando e socorrendo enfermos, inválidos e desamparados.</t>
  </si>
  <si>
    <t>15/12/1895</t>
  </si>
  <si>
    <t>Estadual</t>
  </si>
  <si>
    <t>06589</t>
  </si>
  <si>
    <t>Fundo Estadual de Saúde</t>
  </si>
  <si>
    <t>Roberto Magno Leite Pereira</t>
  </si>
  <si>
    <t>4.434.164-7</t>
  </si>
  <si>
    <t>083.949.488-20</t>
  </si>
  <si>
    <t>371/2020</t>
  </si>
  <si>
    <t>1417-6</t>
  </si>
  <si>
    <t>202.003.250.019.059</t>
  </si>
  <si>
    <t>850.901</t>
  </si>
  <si>
    <t>850.902</t>
  </si>
  <si>
    <t>850.903</t>
  </si>
  <si>
    <t>850.904</t>
  </si>
  <si>
    <t>850.905</t>
  </si>
  <si>
    <t>850.906</t>
  </si>
  <si>
    <t>121162 - 1/3</t>
  </si>
  <si>
    <t>LABORATORIOS B. BRAUN S/A</t>
  </si>
  <si>
    <t>616 - 1/2</t>
  </si>
  <si>
    <t>P.R.H PROD. CIRURG. MEDICOS HOSP. IMP. E EXP. EIRELI</t>
  </si>
  <si>
    <t>SERVIMED COMERCIAL LTDA</t>
  </si>
  <si>
    <t>121190 - 1/3</t>
  </si>
  <si>
    <t>120407 - 2/3</t>
  </si>
  <si>
    <t>POLITEX INDUSTRIA E COMERCIO LTDA</t>
  </si>
  <si>
    <t>IGOR DOS SANTOS CAVELAGNA EPP</t>
  </si>
  <si>
    <t>CRISTALIA PROD. QUIM. FARMACEUTICOS LTDA</t>
  </si>
  <si>
    <t>MED CENTER COMERCIAL LTDA</t>
  </si>
  <si>
    <t>POLAR FIX INDUSTRIA E COMERCIO DE PRODUTOS HOSP. LTDA</t>
  </si>
  <si>
    <t>COMERCIAL CIRURGICA RIOCLARENSE LTDA</t>
  </si>
  <si>
    <t>POLO CIRURGICO LTDA</t>
  </si>
  <si>
    <t>BIOTEC PRODUTOS HOSPITALARES LTDA</t>
  </si>
  <si>
    <t>DUPATRI HOSPITALAR COM. IMPORTACAO E EXPORTACAO LTDA</t>
  </si>
  <si>
    <t>M.N.P. CUSTODIO COM. DE PROD. HOSPITALARES EIRELI</t>
  </si>
  <si>
    <t>60.701 - 1/2</t>
  </si>
  <si>
    <t>BELIVE COMERCIO DE PRODUTOS HOSPITALARES LTDA</t>
  </si>
  <si>
    <t>419851 - 1/2</t>
  </si>
  <si>
    <t>SUPERMED COM. E IMP. DE PROD. MED. E HOSP. LTDA</t>
  </si>
  <si>
    <t>ELETROPAULO METROPOLITANA ELETRICIDADE DE SÃO PAULO S/A</t>
  </si>
  <si>
    <t>43.012 - 3/3</t>
  </si>
  <si>
    <t>IMPORTADORA LIBERMED CIRURGICA LTDA</t>
  </si>
  <si>
    <t>43.053 - 1/2</t>
  </si>
  <si>
    <t>TETRA FARM IND E COM DE MATERIAL HOSPITALAR EIRELLI</t>
  </si>
  <si>
    <t>291.456 - 2/2</t>
  </si>
  <si>
    <t>CREMER S/A</t>
  </si>
  <si>
    <t>1186 - 3/5</t>
  </si>
  <si>
    <t>LIBEMA PRODUTOS HOSPITALARES LTDA</t>
  </si>
  <si>
    <t>186628 - 1/4</t>
  </si>
  <si>
    <t>DIPROMED COMERCIO E IMPORTAÇAO LTDA</t>
  </si>
  <si>
    <t>BIOHOSP PRODUTOS HOSPITALARES LTDA</t>
  </si>
  <si>
    <t>293083 - 1/2</t>
  </si>
  <si>
    <t>IBG CRYO INDUSTRIA DE GASES LTDA</t>
  </si>
  <si>
    <t>PREVINI COMERCIO E SISTEMAS ELETRONICOS EIRELI</t>
  </si>
  <si>
    <t>ANALIN ANALISES CLINICAS EIRELI</t>
  </si>
  <si>
    <t>202.004.240.033.288</t>
  </si>
  <si>
    <t>FARMA VISION IMP. E EXP. DE MEDICAMENTOS LTDA</t>
  </si>
  <si>
    <t>556615000001630</t>
  </si>
  <si>
    <t>40.101</t>
  </si>
  <si>
    <t>16772 - 2/2</t>
  </si>
  <si>
    <t xml:space="preserve">HDL LOGISTICA HOSPITALAR </t>
  </si>
  <si>
    <t>186736 - 1/3</t>
  </si>
  <si>
    <t>1715 - 1/2</t>
  </si>
  <si>
    <t>CITYMED COMERCIO DE MEDICAMENTOS E PRODS LTDA</t>
  </si>
  <si>
    <t>1189799 - 1/2</t>
  </si>
  <si>
    <t>CIRURGICA FERNANDES COM. MAT. CIR. HOSP. LTDA</t>
  </si>
  <si>
    <t>60833 - 1/2</t>
  </si>
  <si>
    <t>40.102</t>
  </si>
  <si>
    <t>40.103</t>
  </si>
  <si>
    <t>40.104</t>
  </si>
  <si>
    <t>40.105</t>
  </si>
  <si>
    <t>40.106</t>
  </si>
  <si>
    <t>40.107</t>
  </si>
  <si>
    <t>40.108</t>
  </si>
  <si>
    <t>40.109</t>
  </si>
  <si>
    <t>40.110</t>
  </si>
  <si>
    <t>40.111</t>
  </si>
  <si>
    <t>40.201</t>
  </si>
  <si>
    <t>30330 - 1/2</t>
  </si>
  <si>
    <t>ONCOTECH HOSPITALAR COMERCIO DE MEDICAMENTOS LTDA</t>
  </si>
  <si>
    <t>GRANDESC MATERIAIS HOSPITALARES EIRELI</t>
  </si>
  <si>
    <t>40.202</t>
  </si>
  <si>
    <t>40.203</t>
  </si>
  <si>
    <t>40.204</t>
  </si>
  <si>
    <t>551821000110051</t>
  </si>
  <si>
    <t>VOLPI DISTRIBUIDORA DE DROGAS LTDA</t>
  </si>
  <si>
    <t>40.301</t>
  </si>
  <si>
    <t>40.302</t>
  </si>
  <si>
    <t>IBG INDUSTRIA BRASILEIRA DE GASES LTDA</t>
  </si>
  <si>
    <t>551744000204161</t>
  </si>
  <si>
    <t>40.601</t>
  </si>
  <si>
    <t>61081 - 1/2</t>
  </si>
  <si>
    <t>120851 - 2/3</t>
  </si>
  <si>
    <t>121881 - 1/3</t>
  </si>
  <si>
    <t>BRAZMIX COMERCIO VAREJISTA E ATACADISTA</t>
  </si>
  <si>
    <t>61851 - 1/3</t>
  </si>
  <si>
    <t>LAVSIM HIGIENIZACAO TEXTIL AS</t>
  </si>
  <si>
    <t>310163 - 2/2</t>
  </si>
  <si>
    <t>MCW PRODUTOS MEDICOS E HOSPITALARES LTDA</t>
  </si>
  <si>
    <t>60381 - 2/2</t>
  </si>
  <si>
    <t>40.602</t>
  </si>
  <si>
    <t>40.603</t>
  </si>
  <si>
    <t>40.604</t>
  </si>
  <si>
    <t>40.605</t>
  </si>
  <si>
    <t>40.606</t>
  </si>
  <si>
    <t>40.607</t>
  </si>
  <si>
    <t>40.608</t>
  </si>
  <si>
    <t>40.609</t>
  </si>
  <si>
    <t>40.701</t>
  </si>
  <si>
    <t>186628 - 2/4</t>
  </si>
  <si>
    <t>40.801</t>
  </si>
  <si>
    <t>186736 - 2/3</t>
  </si>
  <si>
    <t>40.901</t>
  </si>
  <si>
    <t>40.902</t>
  </si>
  <si>
    <t>41.301</t>
  </si>
  <si>
    <t>430111 - 1/3</t>
  </si>
  <si>
    <t>43 - 1/2</t>
  </si>
  <si>
    <t>ROYAL MED COMERCIO DE PRODUTOS MEDICOS LTDA</t>
  </si>
  <si>
    <t>121162 - 2/3</t>
  </si>
  <si>
    <t>121190 - 2/3</t>
  </si>
  <si>
    <t>122395 - 1/3</t>
  </si>
  <si>
    <t>PRECISION COMERCIAL DISTR. PROD. HOSPITALARES LTDA</t>
  </si>
  <si>
    <t>60701 - 2/2</t>
  </si>
  <si>
    <t>61480 - 1/2</t>
  </si>
  <si>
    <t>120407 - 3/3</t>
  </si>
  <si>
    <t>41.302</t>
  </si>
  <si>
    <t>41.303</t>
  </si>
  <si>
    <t>41.304</t>
  </si>
  <si>
    <t>41.305</t>
  </si>
  <si>
    <t>41.306</t>
  </si>
  <si>
    <t>41.307</t>
  </si>
  <si>
    <t>41.308</t>
  </si>
  <si>
    <t>41.309</t>
  </si>
  <si>
    <t>41.310</t>
  </si>
  <si>
    <t>41.311</t>
  </si>
  <si>
    <t>41.312</t>
  </si>
  <si>
    <t>41.313</t>
  </si>
  <si>
    <t>41.401</t>
  </si>
  <si>
    <t>186628 - 3/4</t>
  </si>
  <si>
    <t>41.601</t>
  </si>
  <si>
    <t>987295 - 1/3</t>
  </si>
  <si>
    <t>C.B.S MEDICO CIENTIFICA AS</t>
  </si>
  <si>
    <t>41.701</t>
  </si>
  <si>
    <t>62998 - 1/3</t>
  </si>
  <si>
    <t>30330 - 2/2</t>
  </si>
  <si>
    <t>69163 - 1/4</t>
  </si>
  <si>
    <t>UNIFARMA GESTAO E SOLUCAO EM SAUDE LTDA</t>
  </si>
  <si>
    <t>41.702</t>
  </si>
  <si>
    <t>41.703</t>
  </si>
  <si>
    <t>41.704</t>
  </si>
  <si>
    <t>41.705</t>
  </si>
  <si>
    <t>42.001</t>
  </si>
  <si>
    <t>122947 - 1/3</t>
  </si>
  <si>
    <t>61771 - 1/2</t>
  </si>
  <si>
    <t>61081 - 2/2</t>
  </si>
  <si>
    <t>120851 - 3/3</t>
  </si>
  <si>
    <t>121881 - 2/3</t>
  </si>
  <si>
    <t>2568092 - 1/3</t>
  </si>
  <si>
    <t>42.002</t>
  </si>
  <si>
    <t>42.003</t>
  </si>
  <si>
    <t>42.004</t>
  </si>
  <si>
    <t>42.005</t>
  </si>
  <si>
    <t>42.006</t>
  </si>
  <si>
    <t>42.007</t>
  </si>
  <si>
    <t>42.008</t>
  </si>
  <si>
    <t>42.009</t>
  </si>
  <si>
    <t>42.010</t>
  </si>
  <si>
    <t>665931 - 1/2</t>
  </si>
  <si>
    <t>174400000204161</t>
  </si>
  <si>
    <t>42.201</t>
  </si>
  <si>
    <t>42.202</t>
  </si>
  <si>
    <t>186628 - 4/4</t>
  </si>
  <si>
    <t>42.301</t>
  </si>
  <si>
    <t>987295 - 2/3</t>
  </si>
  <si>
    <t>42.401</t>
  </si>
  <si>
    <t>69163 - 2/4</t>
  </si>
  <si>
    <t>42.701</t>
  </si>
  <si>
    <t>COMPANHIA DE SANEAMENTO BASICO DO ESTADO DE SÃO PAULO</t>
  </si>
  <si>
    <t>430111 - 2/3</t>
  </si>
  <si>
    <t>123695 - 1/3</t>
  </si>
  <si>
    <t>123697 - 1/3</t>
  </si>
  <si>
    <t>123700 - 1/3</t>
  </si>
  <si>
    <t>121162 - 3/3</t>
  </si>
  <si>
    <t>121190 - 3/3</t>
  </si>
  <si>
    <t>122395 - 2/3</t>
  </si>
  <si>
    <t>61480 - 2/2</t>
  </si>
  <si>
    <t>71298 - 1/5</t>
  </si>
  <si>
    <t>71339 - 1/4</t>
  </si>
  <si>
    <t>43 - 2/2</t>
  </si>
  <si>
    <t>42.702</t>
  </si>
  <si>
    <t>42.703</t>
  </si>
  <si>
    <t>42.704</t>
  </si>
  <si>
    <t>42.705</t>
  </si>
  <si>
    <t>42.706</t>
  </si>
  <si>
    <t>42.707</t>
  </si>
  <si>
    <t>42.708</t>
  </si>
  <si>
    <t>42.709</t>
  </si>
  <si>
    <t>42.710</t>
  </si>
  <si>
    <t>42.711</t>
  </si>
  <si>
    <t>42.712</t>
  </si>
  <si>
    <t>42.901</t>
  </si>
  <si>
    <t>42.902</t>
  </si>
  <si>
    <t>551740000024600</t>
  </si>
  <si>
    <t>552913000113120</t>
  </si>
  <si>
    <t>62183 - 1/2</t>
  </si>
  <si>
    <t>556589000015942</t>
  </si>
  <si>
    <t>43.001</t>
  </si>
  <si>
    <t>65699 - 1/3</t>
  </si>
  <si>
    <t>987295 - 3/3</t>
  </si>
  <si>
    <t>437412 - 1/3</t>
  </si>
  <si>
    <t>43.002</t>
  </si>
  <si>
    <t>43.003</t>
  </si>
  <si>
    <t>43.004</t>
  </si>
  <si>
    <t>202.005.250.058.834</t>
  </si>
  <si>
    <t>62998 - 2/3</t>
  </si>
  <si>
    <t>50.401</t>
  </si>
  <si>
    <t>65859 - 1/2</t>
  </si>
  <si>
    <t>438398 - 1/3</t>
  </si>
  <si>
    <t>MEDIMPORT COMERCIO DE PROD. HOSP. EIRELI</t>
  </si>
  <si>
    <t>33928 - 1/2</t>
  </si>
  <si>
    <t>62323 - 1/2</t>
  </si>
  <si>
    <t>122947 - 2/3</t>
  </si>
  <si>
    <t>NEUPHARMA DIST MATL MED HOSP. LTDA</t>
  </si>
  <si>
    <t>2568092 - 2/3</t>
  </si>
  <si>
    <t>121881 - 3/3</t>
  </si>
  <si>
    <t>665931 - 2/2</t>
  </si>
  <si>
    <t>71298 - 2/5</t>
  </si>
  <si>
    <t>71339 - 2/4</t>
  </si>
  <si>
    <t>69163 - 3/4</t>
  </si>
  <si>
    <t>61851 - 2/3</t>
  </si>
  <si>
    <t>50.402</t>
  </si>
  <si>
    <t>50.403</t>
  </si>
  <si>
    <t>50.404</t>
  </si>
  <si>
    <t>50.405</t>
  </si>
  <si>
    <t>50.406</t>
  </si>
  <si>
    <t>50.407</t>
  </si>
  <si>
    <t>50.408</t>
  </si>
  <si>
    <t>50.409</t>
  </si>
  <si>
    <t>50.410</t>
  </si>
  <si>
    <t>50.411</t>
  </si>
  <si>
    <t>50.412</t>
  </si>
  <si>
    <t>50.413</t>
  </si>
  <si>
    <t>50.414</t>
  </si>
  <si>
    <t>50.415</t>
  </si>
  <si>
    <t>50.416</t>
  </si>
  <si>
    <t>50.417</t>
  </si>
  <si>
    <t>50.418</t>
  </si>
  <si>
    <t>50.419</t>
  </si>
  <si>
    <t>50.420</t>
  </si>
  <si>
    <t>50.421</t>
  </si>
  <si>
    <t>50.422</t>
  </si>
  <si>
    <t>50.501</t>
  </si>
  <si>
    <t>22242 - 1/3</t>
  </si>
  <si>
    <t>50.601</t>
  </si>
  <si>
    <t>50.602</t>
  </si>
  <si>
    <t>SEMEAR DISTRIBUIDORA EIRELI</t>
  </si>
  <si>
    <t>22260 - 1/3</t>
  </si>
  <si>
    <t>65699 - 2/3</t>
  </si>
  <si>
    <t>50.701</t>
  </si>
  <si>
    <t>50.702</t>
  </si>
  <si>
    <t>439325 - 1/3</t>
  </si>
  <si>
    <t>50.801</t>
  </si>
  <si>
    <t>69163 - 4/4</t>
  </si>
  <si>
    <t>50.802</t>
  </si>
  <si>
    <t>62526 - 1/2</t>
  </si>
  <si>
    <t>51.101</t>
  </si>
  <si>
    <t>122395 - 3/3</t>
  </si>
  <si>
    <t>71298 - 3/5</t>
  </si>
  <si>
    <t>71339 - 3/4</t>
  </si>
  <si>
    <t>430111 - 3/3</t>
  </si>
  <si>
    <t>123695 - 2/3</t>
  </si>
  <si>
    <t>123697 - 2/3</t>
  </si>
  <si>
    <t>123700 - 2/3</t>
  </si>
  <si>
    <t>51.102</t>
  </si>
  <si>
    <t>51.103</t>
  </si>
  <si>
    <t>51.104</t>
  </si>
  <si>
    <t>51.105</t>
  </si>
  <si>
    <t>51.106</t>
  </si>
  <si>
    <t>51.107</t>
  </si>
  <si>
    <t>51.108</t>
  </si>
  <si>
    <t>51.109</t>
  </si>
  <si>
    <t>51.201</t>
  </si>
  <si>
    <t>22242 - 2/3</t>
  </si>
  <si>
    <t>51.202</t>
  </si>
  <si>
    <t>51.301</t>
  </si>
  <si>
    <t>441252 - 1/3</t>
  </si>
  <si>
    <t>441263 - 1/3</t>
  </si>
  <si>
    <t>MEDICAMENTAL HOSPITALAR LTDA</t>
  </si>
  <si>
    <t>17691 - 1/2</t>
  </si>
  <si>
    <t>51.302</t>
  </si>
  <si>
    <t>51.303</t>
  </si>
  <si>
    <t>551511000106565</t>
  </si>
  <si>
    <t>51.401</t>
  </si>
  <si>
    <t>65699 - 3/3</t>
  </si>
  <si>
    <t>51.402</t>
  </si>
  <si>
    <t>51.403</t>
  </si>
  <si>
    <t>51.501</t>
  </si>
  <si>
    <t>437412 - 2/3</t>
  </si>
  <si>
    <t>124959 - 1/3</t>
  </si>
  <si>
    <t>124974 - 1/3</t>
  </si>
  <si>
    <t>51.502</t>
  </si>
  <si>
    <t>51.503</t>
  </si>
  <si>
    <t>51.504</t>
  </si>
  <si>
    <t>51.801</t>
  </si>
  <si>
    <t>62726 - 1/2</t>
  </si>
  <si>
    <t>62998 - 3/3</t>
  </si>
  <si>
    <t>65859 - 2/2</t>
  </si>
  <si>
    <t>438398 - 2/3</t>
  </si>
  <si>
    <t>443084 - 1/3</t>
  </si>
  <si>
    <t>33928 - 2/2</t>
  </si>
  <si>
    <t>62323 - 2/2</t>
  </si>
  <si>
    <t>2568092 - 3/3</t>
  </si>
  <si>
    <t>443129 - 1/3</t>
  </si>
  <si>
    <t>122947 - 3/3</t>
  </si>
  <si>
    <t>71298 - 4/5</t>
  </si>
  <si>
    <t>71339 - 4/4</t>
  </si>
  <si>
    <t>51.802</t>
  </si>
  <si>
    <t>51.803</t>
  </si>
  <si>
    <t>51.804</t>
  </si>
  <si>
    <t>51.805</t>
  </si>
  <si>
    <t>51.806</t>
  </si>
  <si>
    <t>51.807</t>
  </si>
  <si>
    <t>51.808</t>
  </si>
  <si>
    <t>51.809</t>
  </si>
  <si>
    <t>51.810</t>
  </si>
  <si>
    <t>51.811</t>
  </si>
  <si>
    <t>51.812</t>
  </si>
  <si>
    <t>51.813</t>
  </si>
  <si>
    <t>51.901</t>
  </si>
  <si>
    <t>22242 - 3/3</t>
  </si>
  <si>
    <t>51.902</t>
  </si>
  <si>
    <t>61851 - 3/3</t>
  </si>
  <si>
    <t>52.001</t>
  </si>
  <si>
    <t>ASTRA FARMA COMERCIO MAT. MED. HOSP. LTDA</t>
  </si>
  <si>
    <t>85719 - 1/3</t>
  </si>
  <si>
    <t>443521 - 1/3</t>
  </si>
  <si>
    <t>443529 - 1/3</t>
  </si>
  <si>
    <t>18558 - 1/3</t>
  </si>
  <si>
    <t>52.002</t>
  </si>
  <si>
    <t>52.003</t>
  </si>
  <si>
    <t>52.004</t>
  </si>
  <si>
    <t>52.101</t>
  </si>
  <si>
    <t>125248 - 1/3</t>
  </si>
  <si>
    <t>52.102</t>
  </si>
  <si>
    <t>52.103</t>
  </si>
  <si>
    <t>52.201</t>
  </si>
  <si>
    <t>ALIANCA COM. MAT. HOSPITALAR LTDA</t>
  </si>
  <si>
    <t>16833 - 1/2</t>
  </si>
  <si>
    <t>ATIVA COMERCIAL HOSPITALAR LTDA</t>
  </si>
  <si>
    <t>443811 - 1/3</t>
  </si>
  <si>
    <t>439325 - 2/3</t>
  </si>
  <si>
    <t>52.202</t>
  </si>
  <si>
    <t>52.203</t>
  </si>
  <si>
    <t>52.204</t>
  </si>
  <si>
    <t>52.205</t>
  </si>
  <si>
    <t>52.502</t>
  </si>
  <si>
    <t>62526 - 2/2</t>
  </si>
  <si>
    <t>444303 - 1/3</t>
  </si>
  <si>
    <t>444415 - 1/3</t>
  </si>
  <si>
    <t>444419 - 1/3</t>
  </si>
  <si>
    <t>125309 - 1/3</t>
  </si>
  <si>
    <t>62908 - 1/2</t>
  </si>
  <si>
    <t>125389 - 1/3</t>
  </si>
  <si>
    <t>123695 - 3/3</t>
  </si>
  <si>
    <t>123697 - 3/3</t>
  </si>
  <si>
    <t>123700 - 3/3</t>
  </si>
  <si>
    <t>71298 - 5/5</t>
  </si>
  <si>
    <t>52.503</t>
  </si>
  <si>
    <t>52.504</t>
  </si>
  <si>
    <t>52.505</t>
  </si>
  <si>
    <t>52.506</t>
  </si>
  <si>
    <t>52.507</t>
  </si>
  <si>
    <t>52.508</t>
  </si>
  <si>
    <t>52.509</t>
  </si>
  <si>
    <t>52.510</t>
  </si>
  <si>
    <t>52.511</t>
  </si>
  <si>
    <t>52.512</t>
  </si>
  <si>
    <t>52.513</t>
  </si>
  <si>
    <t>52.514</t>
  </si>
  <si>
    <t>52.515</t>
  </si>
  <si>
    <t>52.701</t>
  </si>
  <si>
    <t>52.702</t>
  </si>
  <si>
    <t>52.801</t>
  </si>
  <si>
    <t>441252 - 2/3</t>
  </si>
  <si>
    <t>441263 - 2/3</t>
  </si>
  <si>
    <t>17691 - 2/2</t>
  </si>
  <si>
    <t>77997 - 1/3</t>
  </si>
  <si>
    <t>52.802</t>
  </si>
  <si>
    <t>52.803</t>
  </si>
  <si>
    <t>52.804</t>
  </si>
  <si>
    <t>52.805</t>
  </si>
  <si>
    <t>60.101</t>
  </si>
  <si>
    <t>437412 - 3/3</t>
  </si>
  <si>
    <t>124959 - 2/3</t>
  </si>
  <si>
    <t>124974 - 2/3</t>
  </si>
  <si>
    <t>62726 - 2/2</t>
  </si>
  <si>
    <t>438398 - 3/3</t>
  </si>
  <si>
    <t>443084 - 2/3</t>
  </si>
  <si>
    <t>60.102</t>
  </si>
  <si>
    <t>60.103</t>
  </si>
  <si>
    <t>60.104</t>
  </si>
  <si>
    <t>60.105</t>
  </si>
  <si>
    <t>60.106</t>
  </si>
  <si>
    <t>60.107</t>
  </si>
  <si>
    <t>60.108</t>
  </si>
  <si>
    <t>60.109</t>
  </si>
  <si>
    <t>60.110</t>
  </si>
  <si>
    <t>60.111</t>
  </si>
  <si>
    <t>60.201</t>
  </si>
  <si>
    <t>443129 - 2/3</t>
  </si>
  <si>
    <t>78491 - 1/3</t>
  </si>
  <si>
    <t>60.202</t>
  </si>
  <si>
    <t>60.203</t>
  </si>
  <si>
    <t>60.301</t>
  </si>
  <si>
    <t>60.401</t>
  </si>
  <si>
    <t>60.501</t>
  </si>
  <si>
    <t>60.302</t>
  </si>
  <si>
    <t>60.303</t>
  </si>
  <si>
    <t>60.304</t>
  </si>
  <si>
    <t>553359000025002</t>
  </si>
  <si>
    <t>CRISMED COMERCIAL HOSPITALAR LTDA</t>
  </si>
  <si>
    <t>220697 - 2/3</t>
  </si>
  <si>
    <t>22260 - 2/3</t>
  </si>
  <si>
    <t>85719 - 2/3</t>
  </si>
  <si>
    <t>202.006.250.026.365</t>
  </si>
  <si>
    <t>443521 - 2/3</t>
  </si>
  <si>
    <t>443529 - 2/3</t>
  </si>
  <si>
    <t>18558 - 2/3</t>
  </si>
  <si>
    <t>77997 - 2/3</t>
  </si>
  <si>
    <t>60.402</t>
  </si>
  <si>
    <t>60.403</t>
  </si>
  <si>
    <t>60.404</t>
  </si>
  <si>
    <t>60.405</t>
  </si>
  <si>
    <t>60.406</t>
  </si>
  <si>
    <t>60.407</t>
  </si>
  <si>
    <t>125248 - 2/3</t>
  </si>
  <si>
    <t>60.502</t>
  </si>
  <si>
    <t>60.503</t>
  </si>
  <si>
    <t>60.801</t>
  </si>
  <si>
    <t>439325 - 3/3</t>
  </si>
  <si>
    <t>443811 - 2/3</t>
  </si>
  <si>
    <t>444303 - 2/3</t>
  </si>
  <si>
    <t>444415 - 2/3</t>
  </si>
  <si>
    <t>444419 - 2/3</t>
  </si>
  <si>
    <t>125309 - 2/3</t>
  </si>
  <si>
    <t>16833 - 2/2</t>
  </si>
  <si>
    <t>62908 - 2/2</t>
  </si>
  <si>
    <t>125389 - 2/3</t>
  </si>
  <si>
    <t>MEDILAR IMP. E DISTR. DE PRODS. MED. HOSP. S/A</t>
  </si>
  <si>
    <t>60.802</t>
  </si>
  <si>
    <t>60.803</t>
  </si>
  <si>
    <t>60.804</t>
  </si>
  <si>
    <t>60.805</t>
  </si>
  <si>
    <t>60.806</t>
  </si>
  <si>
    <t>60.807</t>
  </si>
  <si>
    <t>60.808</t>
  </si>
  <si>
    <t>60.809</t>
  </si>
  <si>
    <t>60.810</t>
  </si>
  <si>
    <t>60.811</t>
  </si>
  <si>
    <t>60.901</t>
  </si>
  <si>
    <t>78491 - 2/3</t>
  </si>
  <si>
    <t>61.001</t>
  </si>
  <si>
    <t>61.201</t>
  </si>
  <si>
    <t>441252 - 3/3</t>
  </si>
  <si>
    <t>441263 - 3/3</t>
  </si>
  <si>
    <t>77997 - 3/3</t>
  </si>
  <si>
    <t>HOSPFAR INDUSTRIA E COMERCIO DE PROD. HOSP. LTDA</t>
  </si>
  <si>
    <t>893275 - 1/2</t>
  </si>
  <si>
    <t>61.202</t>
  </si>
  <si>
    <t>61.203</t>
  </si>
  <si>
    <t>61.204</t>
  </si>
  <si>
    <t>61.205</t>
  </si>
  <si>
    <t>61.206</t>
  </si>
  <si>
    <t>61.207</t>
  </si>
  <si>
    <t>553359000002035</t>
  </si>
  <si>
    <t>61.501</t>
  </si>
  <si>
    <t>62.502</t>
  </si>
  <si>
    <t>124959 - 3/3</t>
  </si>
  <si>
    <t>124974 - 3/3</t>
  </si>
  <si>
    <t>61.502</t>
  </si>
  <si>
    <t>61.503</t>
  </si>
  <si>
    <t>61.504</t>
  </si>
  <si>
    <t>61.601</t>
  </si>
  <si>
    <t>443084 - 3/3</t>
  </si>
  <si>
    <t>PHARMA LOG PROD FARM EIRELI</t>
  </si>
  <si>
    <t>70 - 1/2</t>
  </si>
  <si>
    <t>78491 - 3/3</t>
  </si>
  <si>
    <t>61.602</t>
  </si>
  <si>
    <t>61.603</t>
  </si>
  <si>
    <t>61.604</t>
  </si>
  <si>
    <t>61.701</t>
  </si>
  <si>
    <t>443129 - 3/3</t>
  </si>
  <si>
    <t>1218051 - 1/3</t>
  </si>
  <si>
    <t>61.702</t>
  </si>
  <si>
    <t>61.703</t>
  </si>
  <si>
    <t>61.801</t>
  </si>
  <si>
    <t>68357 - 1/3</t>
  </si>
  <si>
    <t>CIAMED DISTRIBUIDORA DE MEDICAMENTOS LTDA</t>
  </si>
  <si>
    <t>748 - 1/2</t>
  </si>
  <si>
    <t>61.802</t>
  </si>
  <si>
    <t>61.803</t>
  </si>
  <si>
    <t>61.804</t>
  </si>
  <si>
    <t>61.805</t>
  </si>
  <si>
    <t>61.806</t>
  </si>
  <si>
    <t>61.901</t>
  </si>
  <si>
    <t>16960 - 1/3</t>
  </si>
  <si>
    <t>85719 - 3/3</t>
  </si>
  <si>
    <t>443521 - 3/3</t>
  </si>
  <si>
    <t>443529 - 3/3</t>
  </si>
  <si>
    <t>18558 - 3/3</t>
  </si>
  <si>
    <t>61.902</t>
  </si>
  <si>
    <t>61.903</t>
  </si>
  <si>
    <t>61.904</t>
  </si>
  <si>
    <t>61.905</t>
  </si>
  <si>
    <t>61.906</t>
  </si>
  <si>
    <t>62.201</t>
  </si>
  <si>
    <t>125248 - 3/3</t>
  </si>
  <si>
    <t>443811 - 3/3</t>
  </si>
  <si>
    <t>2619686 - 1/3</t>
  </si>
  <si>
    <t>444303 - 3/3</t>
  </si>
  <si>
    <t>444415 - 3/3</t>
  </si>
  <si>
    <t>444419 - 3/3</t>
  </si>
  <si>
    <t>125309 - 3/3</t>
  </si>
  <si>
    <t>62.202</t>
  </si>
  <si>
    <t>62.203</t>
  </si>
  <si>
    <t>62.204</t>
  </si>
  <si>
    <t>62.205</t>
  </si>
  <si>
    <t>62.206</t>
  </si>
  <si>
    <t>62.207</t>
  </si>
  <si>
    <t>62.208</t>
  </si>
  <si>
    <t>62.209</t>
  </si>
  <si>
    <t>62.301</t>
  </si>
  <si>
    <t>0006756 - 4/4</t>
  </si>
  <si>
    <t>125389 - 3/3</t>
  </si>
  <si>
    <t>70 - 2/2</t>
  </si>
  <si>
    <t>62.302</t>
  </si>
  <si>
    <t>62.303</t>
  </si>
  <si>
    <t>62.401</t>
  </si>
  <si>
    <t>1218051 - 2/3</t>
  </si>
  <si>
    <t>540454 - 1/2</t>
  </si>
  <si>
    <t>62.402</t>
  </si>
  <si>
    <t>62.403</t>
  </si>
  <si>
    <t>62.404</t>
  </si>
  <si>
    <t>62.405</t>
  </si>
  <si>
    <t>62.501</t>
  </si>
  <si>
    <t>CM HOSPITALAR S/A</t>
  </si>
  <si>
    <t>62.601</t>
  </si>
  <si>
    <t>62.901</t>
  </si>
  <si>
    <t>64014 - 1/2</t>
  </si>
  <si>
    <t>893275 - 2/2</t>
  </si>
  <si>
    <t>62.902</t>
  </si>
  <si>
    <t>62.903</t>
  </si>
  <si>
    <t>62.904</t>
  </si>
  <si>
    <t>62.905</t>
  </si>
  <si>
    <t>62.906</t>
  </si>
  <si>
    <t>63.001</t>
  </si>
  <si>
    <t>63.002</t>
  </si>
  <si>
    <t>202.007.240.031.703</t>
  </si>
  <si>
    <t>70.101</t>
  </si>
  <si>
    <t>1218051 - 3/3</t>
  </si>
  <si>
    <t>CIRURGICA SÃO JOSE LTDA</t>
  </si>
  <si>
    <t>70.102</t>
  </si>
  <si>
    <t>70.103</t>
  </si>
  <si>
    <t>22260 - 3/3</t>
  </si>
  <si>
    <t>70.201</t>
  </si>
  <si>
    <t>1221560 - 1/2</t>
  </si>
  <si>
    <t>70.202</t>
  </si>
  <si>
    <t>70.203</t>
  </si>
  <si>
    <t>70.204</t>
  </si>
  <si>
    <t>70.205</t>
  </si>
  <si>
    <t>70.301</t>
  </si>
  <si>
    <t>68357 - 2/3</t>
  </si>
  <si>
    <t>748 - 2/2</t>
  </si>
  <si>
    <t>70.302</t>
  </si>
  <si>
    <t>70.303</t>
  </si>
  <si>
    <t>70.304</t>
  </si>
  <si>
    <t>70.305</t>
  </si>
  <si>
    <t>553370000026500</t>
  </si>
  <si>
    <t>70.601</t>
  </si>
  <si>
    <t>RIAADE SUPRIMENTOS MEDICOS LTDA</t>
  </si>
  <si>
    <t>87778 - 1/3</t>
  </si>
  <si>
    <t>SODROGAS DISTR. DE MED. MAT. MED. HOSPITALARES LTDA</t>
  </si>
  <si>
    <t>64306 - 1/2</t>
  </si>
  <si>
    <t>127218 - 2/3</t>
  </si>
  <si>
    <t>70.602</t>
  </si>
  <si>
    <t>70.603</t>
  </si>
  <si>
    <t>70.604</t>
  </si>
  <si>
    <t>70.605</t>
  </si>
  <si>
    <t>70.606</t>
  </si>
  <si>
    <t>70.607</t>
  </si>
  <si>
    <t>70.608</t>
  </si>
  <si>
    <t>70.609</t>
  </si>
  <si>
    <t>70.701</t>
  </si>
  <si>
    <t>70.702</t>
  </si>
  <si>
    <t>GENESIO A. MENDES &amp; CIA LTDA</t>
  </si>
  <si>
    <t>70.801</t>
  </si>
  <si>
    <t>64388 - 1/2</t>
  </si>
  <si>
    <t>540454 - 2/2</t>
  </si>
  <si>
    <t>70.802</t>
  </si>
  <si>
    <t>70.803</t>
  </si>
  <si>
    <t>70.804</t>
  </si>
  <si>
    <t>70.901</t>
  </si>
  <si>
    <t>323509 - 1/3</t>
  </si>
  <si>
    <t>70.902</t>
  </si>
  <si>
    <t>71.001</t>
  </si>
  <si>
    <t>MGMED PRODUTOS HOSPITALARES EIRELI</t>
  </si>
  <si>
    <t>37035 - 1/2</t>
  </si>
  <si>
    <t>71.301</t>
  </si>
  <si>
    <t>1221560 - 2/2</t>
  </si>
  <si>
    <t>64014 - 2/2</t>
  </si>
  <si>
    <t>127218 - 3/3</t>
  </si>
  <si>
    <t>71.302</t>
  </si>
  <si>
    <t>71.303</t>
  </si>
  <si>
    <t>71.304</t>
  </si>
  <si>
    <t>71.305</t>
  </si>
  <si>
    <t>71.306</t>
  </si>
  <si>
    <t>71.307</t>
  </si>
  <si>
    <t>71.308</t>
  </si>
  <si>
    <t>71.501</t>
  </si>
  <si>
    <t>WERBRAN DISTRIBUIDORA DE MEDICAMENTOS LTDA</t>
  </si>
  <si>
    <t>LONGMED PRODUTOS MEDICO HOSPITALARES LTDA</t>
  </si>
  <si>
    <t>70653 - 1/3</t>
  </si>
  <si>
    <t>88443 - 1/3</t>
  </si>
  <si>
    <t>17069 - 1/3</t>
  </si>
  <si>
    <t>71.502</t>
  </si>
  <si>
    <t>71.503</t>
  </si>
  <si>
    <t>71.504</t>
  </si>
  <si>
    <t>71.505</t>
  </si>
  <si>
    <t>71.506</t>
  </si>
  <si>
    <t>71.507</t>
  </si>
  <si>
    <t>71.508</t>
  </si>
  <si>
    <t>71.601</t>
  </si>
  <si>
    <t>71.602</t>
  </si>
  <si>
    <t>71.603</t>
  </si>
  <si>
    <t>71.604</t>
  </si>
  <si>
    <t>71.701</t>
  </si>
  <si>
    <t>ALFALAGOS LTDA</t>
  </si>
  <si>
    <t>71.702</t>
  </si>
  <si>
    <t>71.703</t>
  </si>
  <si>
    <t>220697 - 3/3</t>
  </si>
  <si>
    <t>72.001</t>
  </si>
  <si>
    <t>2619686 - 3/3</t>
  </si>
  <si>
    <t>64306 - 1/3</t>
  </si>
  <si>
    <t>137253 - 1/2</t>
  </si>
  <si>
    <t>64797 - 1/3</t>
  </si>
  <si>
    <t>87778 - 2/2</t>
  </si>
  <si>
    <t>68357 - 3/3</t>
  </si>
  <si>
    <t>16960 - 3/3</t>
  </si>
  <si>
    <t>72.002</t>
  </si>
  <si>
    <t>72.003</t>
  </si>
  <si>
    <t>72.004</t>
  </si>
  <si>
    <t>72.005</t>
  </si>
  <si>
    <t>72.006</t>
  </si>
  <si>
    <t>72.007</t>
  </si>
  <si>
    <t>72.301</t>
  </si>
  <si>
    <t>64388 - 2/2</t>
  </si>
  <si>
    <t>72.302</t>
  </si>
  <si>
    <t>72.401</t>
  </si>
  <si>
    <t>72.402</t>
  </si>
  <si>
    <t>323509 - 2/3</t>
  </si>
  <si>
    <t>72.701</t>
  </si>
  <si>
    <t>37035 - 2/2</t>
  </si>
  <si>
    <t>89140 - 1/2</t>
  </si>
  <si>
    <t>65003 - 1/2</t>
  </si>
  <si>
    <t>137253 - 2/2</t>
  </si>
  <si>
    <t>72.702</t>
  </si>
  <si>
    <t>72.703</t>
  </si>
  <si>
    <t>72.704</t>
  </si>
  <si>
    <t>72.705</t>
  </si>
  <si>
    <t>72.706</t>
  </si>
  <si>
    <t>72.707</t>
  </si>
  <si>
    <t>72.708</t>
  </si>
  <si>
    <t>72.801</t>
  </si>
  <si>
    <t>551557000025774</t>
  </si>
  <si>
    <t>32277 - 1/3</t>
  </si>
  <si>
    <t>SOQUIMICA LABORATORIOS LTDA</t>
  </si>
  <si>
    <t>106770 - 1/3</t>
  </si>
  <si>
    <t>72.901</t>
  </si>
  <si>
    <t>72.902</t>
  </si>
  <si>
    <t>72.903</t>
  </si>
  <si>
    <t>72.904</t>
  </si>
  <si>
    <t>73.001</t>
  </si>
  <si>
    <t>JP INDUSTRIA FARMACEUTICA S/A</t>
  </si>
  <si>
    <t>151214 - 1/2</t>
  </si>
  <si>
    <t>70653 - 2/3</t>
  </si>
  <si>
    <t>88443 - 2/3</t>
  </si>
  <si>
    <t>17069 - 2/3</t>
  </si>
  <si>
    <t>73.002</t>
  </si>
  <si>
    <t>73.003</t>
  </si>
  <si>
    <t>73.004</t>
  </si>
  <si>
    <t>73.005</t>
  </si>
  <si>
    <t>73.006</t>
  </si>
  <si>
    <t>73.007</t>
  </si>
  <si>
    <t>73.101</t>
  </si>
  <si>
    <t>73.102</t>
  </si>
  <si>
    <t>73.103</t>
  </si>
  <si>
    <t>LAVSIM HIGIENIZACAO TEXTIL S/A</t>
  </si>
  <si>
    <t>C.B.S MEDICO CIENTIFICA S/A</t>
  </si>
  <si>
    <t>125309 - 3/4</t>
  </si>
  <si>
    <t>551.744.000.204.161</t>
  </si>
  <si>
    <t>80.301</t>
  </si>
  <si>
    <t>87778 - 3/3</t>
  </si>
  <si>
    <t>64797 - 2/3</t>
  </si>
  <si>
    <t>80.302</t>
  </si>
  <si>
    <t>80.303</t>
  </si>
  <si>
    <t>80.304</t>
  </si>
  <si>
    <t>80.305</t>
  </si>
  <si>
    <t>551.740.000.024.600</t>
  </si>
  <si>
    <t>32095 - 1/3</t>
  </si>
  <si>
    <t>HALEX ISTAR INDUSTRIA FARMACÊUTICA LTDA</t>
  </si>
  <si>
    <t>80.401</t>
  </si>
  <si>
    <t>80.501</t>
  </si>
  <si>
    <t>550145 - 1/3</t>
  </si>
  <si>
    <t>32277 - 2/3</t>
  </si>
  <si>
    <t>106770 - 2/3</t>
  </si>
  <si>
    <t>80.502</t>
  </si>
  <si>
    <t>80.503</t>
  </si>
  <si>
    <t>80.504</t>
  </si>
  <si>
    <t>80.505</t>
  </si>
  <si>
    <t>80.506</t>
  </si>
  <si>
    <t>80.601</t>
  </si>
  <si>
    <t>17177 - 1/2</t>
  </si>
  <si>
    <t>151486 - 1/2</t>
  </si>
  <si>
    <t>32418 - 1/3</t>
  </si>
  <si>
    <t>80.602</t>
  </si>
  <si>
    <t>80.603</t>
  </si>
  <si>
    <t>80.701</t>
  </si>
  <si>
    <t>004300 - 2/2</t>
  </si>
  <si>
    <t>80.702</t>
  </si>
  <si>
    <t>323509 - 3/3</t>
  </si>
  <si>
    <t>81.001</t>
  </si>
  <si>
    <t>89140 - 2/2</t>
  </si>
  <si>
    <t>65003 - 2/2</t>
  </si>
  <si>
    <t>81.002</t>
  </si>
  <si>
    <t>81.003</t>
  </si>
  <si>
    <t>81.004</t>
  </si>
  <si>
    <t>81.101</t>
  </si>
  <si>
    <t>32095 - 2/3</t>
  </si>
  <si>
    <t>81.201</t>
  </si>
  <si>
    <t>106770 - 3/3</t>
  </si>
  <si>
    <t>81.202</t>
  </si>
  <si>
    <t>32277 - 3/3</t>
  </si>
  <si>
    <t>81.301</t>
  </si>
  <si>
    <t>151761 - 1/2</t>
  </si>
  <si>
    <t>32418 - 2/3</t>
  </si>
  <si>
    <t>0562 - 1/2</t>
  </si>
  <si>
    <t>99683 - 1/3</t>
  </si>
  <si>
    <t>81.302</t>
  </si>
  <si>
    <t>81.303</t>
  </si>
  <si>
    <t>81.304</t>
  </si>
  <si>
    <t>81.305</t>
  </si>
  <si>
    <t>81.306</t>
  </si>
  <si>
    <t>553.359.000.002.035</t>
  </si>
  <si>
    <t>81.401</t>
  </si>
  <si>
    <t>17069 - 3/3</t>
  </si>
  <si>
    <t>ANTIBIOTICOS DO BRASIL LTDA</t>
  </si>
  <si>
    <t>176942 - 1/3</t>
  </si>
  <si>
    <t>88443 - 3/3</t>
  </si>
  <si>
    <t>70653 - 3/3</t>
  </si>
  <si>
    <t>01364 - 1/3</t>
  </si>
  <si>
    <t>151214 - 2/2</t>
  </si>
  <si>
    <t>81.402</t>
  </si>
  <si>
    <t>81.403</t>
  </si>
  <si>
    <t>81.404</t>
  </si>
  <si>
    <t>81.405</t>
  </si>
  <si>
    <t>81.406</t>
  </si>
  <si>
    <t>81.407</t>
  </si>
  <si>
    <t>81.408</t>
  </si>
  <si>
    <t>81.701</t>
  </si>
  <si>
    <t>17244 - 1/3</t>
  </si>
  <si>
    <t>0577 - 1/2</t>
  </si>
  <si>
    <t>81.702</t>
  </si>
  <si>
    <t>81.703</t>
  </si>
  <si>
    <t>81.704</t>
  </si>
  <si>
    <t>81.705</t>
  </si>
  <si>
    <t>81.801</t>
  </si>
  <si>
    <t>64797 - 3/3</t>
  </si>
  <si>
    <t>81.901</t>
  </si>
  <si>
    <t>550145 - 2/3</t>
  </si>
  <si>
    <t>81.902</t>
  </si>
  <si>
    <t>151972 - 1/2</t>
  </si>
  <si>
    <t>82.001</t>
  </si>
  <si>
    <t>32418 - 3/3</t>
  </si>
  <si>
    <t>0562 - 2/2</t>
  </si>
  <si>
    <t>99683 - 2/3</t>
  </si>
  <si>
    <t>82.002</t>
  </si>
  <si>
    <t>82.003</t>
  </si>
  <si>
    <t>82.004</t>
  </si>
  <si>
    <t>82.005</t>
  </si>
  <si>
    <t>82.101</t>
  </si>
  <si>
    <t>151486 - 2/2</t>
  </si>
  <si>
    <t>82.102</t>
  </si>
  <si>
    <t>17177 - 2/2</t>
  </si>
  <si>
    <t>FUTURA COMERCIO DE PRODUTOS MEDICOS E HOSPITALARES LTDA</t>
  </si>
  <si>
    <t>0577 - 2/2</t>
  </si>
  <si>
    <t>82.401</t>
  </si>
  <si>
    <t>82.402</t>
  </si>
  <si>
    <t>82.403</t>
  </si>
  <si>
    <t>82.404</t>
  </si>
  <si>
    <t>82.405</t>
  </si>
  <si>
    <t>82.501</t>
  </si>
  <si>
    <t>32095 - 3/3</t>
  </si>
  <si>
    <t>82.502</t>
  </si>
  <si>
    <t>82.503</t>
  </si>
  <si>
    <t>82.504</t>
  </si>
  <si>
    <t>202.008.250.021.095</t>
  </si>
  <si>
    <t>82.701</t>
  </si>
  <si>
    <t>99683 - 3/3</t>
  </si>
  <si>
    <t>82.801</t>
  </si>
  <si>
    <t>CAPROMED FARMACEUTICA LTDA</t>
  </si>
  <si>
    <t>151761 - 2/2</t>
  </si>
  <si>
    <t>82.802</t>
  </si>
  <si>
    <t>82.803</t>
  </si>
  <si>
    <t>556.589.000.015.942</t>
  </si>
  <si>
    <t>83.101</t>
  </si>
  <si>
    <t>66107 - 1/2</t>
  </si>
  <si>
    <t>1364 - 2/3</t>
  </si>
  <si>
    <t>1565 - 1/2</t>
  </si>
  <si>
    <t>152368 - 1/2</t>
  </si>
  <si>
    <t>09222 - 1/2</t>
  </si>
  <si>
    <t>17244 - 2/3</t>
  </si>
  <si>
    <t>176942 - 2/3</t>
  </si>
  <si>
    <t>177968 - 1/3</t>
  </si>
  <si>
    <t>237146 - 1/2</t>
  </si>
  <si>
    <t>83.102</t>
  </si>
  <si>
    <t>83.103</t>
  </si>
  <si>
    <t>83.104</t>
  </si>
  <si>
    <t>83.105</t>
  </si>
  <si>
    <t>83.106</t>
  </si>
  <si>
    <t>83.107</t>
  </si>
  <si>
    <t>83.108</t>
  </si>
  <si>
    <t>83.109</t>
  </si>
  <si>
    <t>83.110</t>
  </si>
  <si>
    <t>83.111</t>
  </si>
  <si>
    <t>83.112</t>
  </si>
  <si>
    <t>83.113</t>
  </si>
  <si>
    <t>83.114</t>
  </si>
  <si>
    <t>83.115</t>
  </si>
  <si>
    <t>202.009.250.042.726</t>
  </si>
  <si>
    <t>550.368.000.054.052</t>
  </si>
  <si>
    <t>90.201</t>
  </si>
  <si>
    <t>550145 - 3/3</t>
  </si>
  <si>
    <t>90.202</t>
  </si>
  <si>
    <t>26226 - 1/3</t>
  </si>
  <si>
    <t>90.301</t>
  </si>
  <si>
    <t>90.401</t>
  </si>
  <si>
    <t>90.402</t>
  </si>
  <si>
    <t>90.403</t>
  </si>
  <si>
    <t>90.801</t>
  </si>
  <si>
    <t>238113 - 1/2</t>
  </si>
  <si>
    <t>66423 - 1/2</t>
  </si>
  <si>
    <t>90.802</t>
  </si>
  <si>
    <t>90.803</t>
  </si>
  <si>
    <t>90.901</t>
  </si>
  <si>
    <t>91.001</t>
  </si>
  <si>
    <t>91.002</t>
  </si>
  <si>
    <t>91.101</t>
  </si>
  <si>
    <t>91.102</t>
  </si>
  <si>
    <t>91.103</t>
  </si>
  <si>
    <t>91.401</t>
  </si>
  <si>
    <t>66107 - 2/2</t>
  </si>
  <si>
    <t>66632 - 1/2</t>
  </si>
  <si>
    <t>1364 - 3/3</t>
  </si>
  <si>
    <t>1565 - 2/2</t>
  </si>
  <si>
    <t>1760 - 1/2</t>
  </si>
  <si>
    <t>137193 - 1/2</t>
  </si>
  <si>
    <t>152368 - 2/2</t>
  </si>
  <si>
    <t>09222 - 2/2</t>
  </si>
  <si>
    <t>176942 - 3/3</t>
  </si>
  <si>
    <t>177968 - 2/3</t>
  </si>
  <si>
    <t>237146 - 2/2</t>
  </si>
  <si>
    <t>109347 - 1/2</t>
  </si>
  <si>
    <t>91.402</t>
  </si>
  <si>
    <t>91.403</t>
  </si>
  <si>
    <t>91.404</t>
  </si>
  <si>
    <t>91.405</t>
  </si>
  <si>
    <t>91.406</t>
  </si>
  <si>
    <t>91.407</t>
  </si>
  <si>
    <t>91.408</t>
  </si>
  <si>
    <t>91.409</t>
  </si>
  <si>
    <t>91.410</t>
  </si>
  <si>
    <t>91.411</t>
  </si>
  <si>
    <t>91.412</t>
  </si>
  <si>
    <t>91.413</t>
  </si>
  <si>
    <t>91.414</t>
  </si>
  <si>
    <t>91.415</t>
  </si>
  <si>
    <t>91.501</t>
  </si>
  <si>
    <t>17244 - 3/3</t>
  </si>
  <si>
    <t>91.502</t>
  </si>
  <si>
    <t>91.601</t>
  </si>
  <si>
    <t>17422 - 1/2</t>
  </si>
  <si>
    <t>91.701</t>
  </si>
  <si>
    <t>26226 - 2/3</t>
  </si>
  <si>
    <t>91.801</t>
  </si>
  <si>
    <t>92.101</t>
  </si>
  <si>
    <t>66860 - 1/2</t>
  </si>
  <si>
    <t>66423 - 2/2</t>
  </si>
  <si>
    <t>238113 - 2/2</t>
  </si>
  <si>
    <t>109347 - 2/2</t>
  </si>
  <si>
    <t>92.102</t>
  </si>
  <si>
    <t>92.103</t>
  </si>
  <si>
    <t>92.104</t>
  </si>
  <si>
    <t>92.105</t>
  </si>
  <si>
    <t>92.106</t>
  </si>
  <si>
    <t>92.201</t>
  </si>
  <si>
    <t>92.301</t>
  </si>
  <si>
    <t>92.401</t>
  </si>
  <si>
    <t>2808/2020</t>
  </si>
  <si>
    <t>92.402</t>
  </si>
  <si>
    <t>92.403</t>
  </si>
  <si>
    <t>92.404</t>
  </si>
  <si>
    <t>92.405</t>
  </si>
  <si>
    <t>92.501</t>
  </si>
  <si>
    <t>153414 - 1/2</t>
  </si>
  <si>
    <t>67058 - 1/2</t>
  </si>
  <si>
    <t>92.502</t>
  </si>
  <si>
    <t>92.503</t>
  </si>
  <si>
    <t>92.801</t>
  </si>
  <si>
    <t>66632 - 2/2</t>
  </si>
  <si>
    <t>1760 - 2/2</t>
  </si>
  <si>
    <t>137193 - 2/2</t>
  </si>
  <si>
    <t>92.802</t>
  </si>
  <si>
    <t>92.803</t>
  </si>
  <si>
    <t>92.804</t>
  </si>
  <si>
    <t>92.901</t>
  </si>
  <si>
    <t>177968 - 3/3</t>
  </si>
  <si>
    <t>CIRURGICA SANTA CRUZ COM. PROD. HOSP.</t>
  </si>
  <si>
    <t>231356 - 1/3</t>
  </si>
  <si>
    <t>114633 - 1/3</t>
  </si>
  <si>
    <t>92.902</t>
  </si>
  <si>
    <t>92.903</t>
  </si>
  <si>
    <t>93.001</t>
  </si>
  <si>
    <t>93.002</t>
  </si>
  <si>
    <t>202.010.230.033.228</t>
  </si>
  <si>
    <t>100.101</t>
  </si>
  <si>
    <t>17422 - 2/2</t>
  </si>
  <si>
    <t>100.102</t>
  </si>
  <si>
    <t>100.103</t>
  </si>
  <si>
    <t>100.201</t>
  </si>
  <si>
    <t>17513 - 1/3</t>
  </si>
  <si>
    <t>26226 - 3/3</t>
  </si>
  <si>
    <t>153739 - 1/2</t>
  </si>
  <si>
    <t>100.202</t>
  </si>
  <si>
    <t>100.203</t>
  </si>
  <si>
    <t>100.204</t>
  </si>
  <si>
    <t>100.205</t>
  </si>
  <si>
    <t>100.206</t>
  </si>
  <si>
    <t>100.207</t>
  </si>
  <si>
    <t>100501</t>
  </si>
  <si>
    <t>66860 - 2/2</t>
  </si>
  <si>
    <t>SOMA SP HOSPITALAR</t>
  </si>
  <si>
    <t>100502</t>
  </si>
  <si>
    <t>100503</t>
  </si>
  <si>
    <t>100504</t>
  </si>
  <si>
    <t>100505</t>
  </si>
  <si>
    <t>553221000100256</t>
  </si>
  <si>
    <t>OPEM REPREST IMP EXP DISTRIBUIDORA LTDA</t>
  </si>
  <si>
    <t>100601</t>
  </si>
  <si>
    <t>114633 - 2/3</t>
  </si>
  <si>
    <t>100602</t>
  </si>
  <si>
    <t>100603</t>
  </si>
  <si>
    <t>100701</t>
  </si>
  <si>
    <t>100901</t>
  </si>
  <si>
    <t>153933 - 1/2</t>
  </si>
  <si>
    <t>67058 - 2/2</t>
  </si>
  <si>
    <t>101301</t>
  </si>
  <si>
    <t>153414 - 2/2</t>
  </si>
  <si>
    <t>114633 - 3/3</t>
  </si>
  <si>
    <t>101302</t>
  </si>
  <si>
    <t>101303</t>
  </si>
  <si>
    <t>101304</t>
  </si>
  <si>
    <t>101305</t>
  </si>
  <si>
    <t>101306</t>
  </si>
  <si>
    <t>101307</t>
  </si>
  <si>
    <t>101401</t>
  </si>
  <si>
    <t>905997 - 1/3</t>
  </si>
  <si>
    <t>101402</t>
  </si>
  <si>
    <t>551253000040809</t>
  </si>
  <si>
    <t>101501</t>
  </si>
  <si>
    <t>101502</t>
  </si>
  <si>
    <t>101503</t>
  </si>
  <si>
    <t>101504</t>
  </si>
  <si>
    <t>101505</t>
  </si>
  <si>
    <t>101506</t>
  </si>
  <si>
    <t>101507</t>
  </si>
  <si>
    <t>101901</t>
  </si>
  <si>
    <t>153739 - 2/2</t>
  </si>
  <si>
    <t>154317 - 1/2</t>
  </si>
  <si>
    <t>17513 - 2/3</t>
  </si>
  <si>
    <t>101902</t>
  </si>
  <si>
    <t>101903</t>
  </si>
  <si>
    <t>101904</t>
  </si>
  <si>
    <t>102201</t>
  </si>
  <si>
    <t>122458 - 1/2</t>
  </si>
  <si>
    <t>102202</t>
  </si>
  <si>
    <t>102301</t>
  </si>
  <si>
    <t>154555 - 1/2</t>
  </si>
  <si>
    <t>39921 - 1/2</t>
  </si>
  <si>
    <t>102302</t>
  </si>
  <si>
    <t>102303</t>
  </si>
  <si>
    <t>102304</t>
  </si>
  <si>
    <t>102601</t>
  </si>
  <si>
    <t>153933 - 2/2</t>
  </si>
  <si>
    <t>102602</t>
  </si>
  <si>
    <t>102603</t>
  </si>
  <si>
    <t>102701</t>
  </si>
  <si>
    <t>231356 - 2/3</t>
  </si>
  <si>
    <t>102901</t>
  </si>
  <si>
    <t>905997 - 2/3</t>
  </si>
  <si>
    <t>MULTIFARMA COMERCIO E REPRESENTAÇÕES LTDA</t>
  </si>
  <si>
    <t>122458 - 2/2</t>
  </si>
  <si>
    <t>102902</t>
  </si>
  <si>
    <t>102903</t>
  </si>
  <si>
    <t>102904</t>
  </si>
  <si>
    <t>102905</t>
  </si>
  <si>
    <t>103001</t>
  </si>
  <si>
    <t>154948 - 1/2</t>
  </si>
  <si>
    <t>103002</t>
  </si>
  <si>
    <t>103003</t>
  </si>
  <si>
    <t>103004</t>
  </si>
  <si>
    <t>202.011.250.028.755</t>
  </si>
  <si>
    <t>550379000004100</t>
  </si>
  <si>
    <t>INJEX INDUSTRIAS CIRURGICAS LTDA</t>
  </si>
  <si>
    <t>110301</t>
  </si>
  <si>
    <t>07902 - 1/2</t>
  </si>
  <si>
    <t>37551 - 1/2</t>
  </si>
  <si>
    <t>154317 - 2/2</t>
  </si>
  <si>
    <t>10351 - 1/2</t>
  </si>
  <si>
    <t>17513 - 3/3</t>
  </si>
  <si>
    <t>17672 - 1/3</t>
  </si>
  <si>
    <t>110302</t>
  </si>
  <si>
    <t>110303</t>
  </si>
  <si>
    <t>110304</t>
  </si>
  <si>
    <t>110305</t>
  </si>
  <si>
    <t>110306</t>
  </si>
  <si>
    <t>110307</t>
  </si>
  <si>
    <t>110308</t>
  </si>
  <si>
    <t>110309</t>
  </si>
  <si>
    <t>110401</t>
  </si>
  <si>
    <t>110501</t>
  </si>
  <si>
    <t>OREGON FARMACEUTICA LTDA</t>
  </si>
  <si>
    <t>PHARMA STAR COMERCIO DE MEDICAMENTOS LTDA</t>
  </si>
  <si>
    <t>110502</t>
  </si>
  <si>
    <t>110503</t>
  </si>
  <si>
    <t>110504</t>
  </si>
  <si>
    <t>551563000003175</t>
  </si>
  <si>
    <t>ESPUMABRAZ IND. E COM. DE ESPUMAS POLIURETANO LTDA</t>
  </si>
  <si>
    <t>110601</t>
  </si>
  <si>
    <t>155186 - 1/2</t>
  </si>
  <si>
    <t>110602</t>
  </si>
  <si>
    <t>110603</t>
  </si>
  <si>
    <t>110901</t>
  </si>
  <si>
    <t>39921 - 2/2</t>
  </si>
  <si>
    <t>154555 - 2/2</t>
  </si>
  <si>
    <t>110902</t>
  </si>
  <si>
    <t>111001</t>
  </si>
  <si>
    <t>111101</t>
  </si>
  <si>
    <t>111201</t>
  </si>
  <si>
    <t>22153 - 2/2</t>
  </si>
  <si>
    <t>196284 - 1/5</t>
  </si>
  <si>
    <t>247770 - 1/2</t>
  </si>
  <si>
    <t>155459 - 1/2</t>
  </si>
  <si>
    <t>905997 - 3/3</t>
  </si>
  <si>
    <t>111301</t>
  </si>
  <si>
    <t>111302</t>
  </si>
  <si>
    <t>111303</t>
  </si>
  <si>
    <t>111304</t>
  </si>
  <si>
    <t>111305</t>
  </si>
  <si>
    <t>111306</t>
  </si>
  <si>
    <t>111307</t>
  </si>
  <si>
    <t>111308</t>
  </si>
  <si>
    <t>111309</t>
  </si>
  <si>
    <t>43924 - 1/2</t>
  </si>
  <si>
    <t>106823 - 1/2</t>
  </si>
  <si>
    <t>111601</t>
  </si>
  <si>
    <t>008082 - 1/2</t>
  </si>
  <si>
    <t>154948 - 2/2</t>
  </si>
  <si>
    <t>83226 - 1/3</t>
  </si>
  <si>
    <t>37551 - 2/2</t>
  </si>
  <si>
    <t>17672 - 2/3</t>
  </si>
  <si>
    <t>17777 - 1/3</t>
  </si>
  <si>
    <t>TECNO4 PRODUTOS HOSPITALARES EIRELI</t>
  </si>
  <si>
    <t>52295 - 1/3</t>
  </si>
  <si>
    <t>10351- 2/2</t>
  </si>
  <si>
    <t>111602</t>
  </si>
  <si>
    <t>111603</t>
  </si>
  <si>
    <t>111604</t>
  </si>
  <si>
    <t>111605</t>
  </si>
  <si>
    <t>111606</t>
  </si>
  <si>
    <t>111607</t>
  </si>
  <si>
    <t>111608</t>
  </si>
  <si>
    <t>111609</t>
  </si>
  <si>
    <t>111610</t>
  </si>
  <si>
    <t>111611</t>
  </si>
  <si>
    <t>111801</t>
  </si>
  <si>
    <t>68940 - 1/4</t>
  </si>
  <si>
    <t>111901</t>
  </si>
  <si>
    <t>112001</t>
  </si>
  <si>
    <t>196284 - 2/5</t>
  </si>
  <si>
    <t>155807 - 1/2</t>
  </si>
  <si>
    <t>112002</t>
  </si>
  <si>
    <t>112003</t>
  </si>
  <si>
    <t>112301</t>
  </si>
  <si>
    <t>155186 - 2/2</t>
  </si>
  <si>
    <t>112302</t>
  </si>
  <si>
    <t>112303</t>
  </si>
  <si>
    <t>112401</t>
  </si>
  <si>
    <t>231356 - 3/3</t>
  </si>
  <si>
    <t>112402</t>
  </si>
  <si>
    <t>43924 - 2/2</t>
  </si>
  <si>
    <t>68940 - 2/4</t>
  </si>
  <si>
    <t>112501</t>
  </si>
  <si>
    <t>112502</t>
  </si>
  <si>
    <t>112601</t>
  </si>
  <si>
    <t>OCEAN PROD. HOSP. LTDA</t>
  </si>
  <si>
    <t>111192 - 1/2</t>
  </si>
  <si>
    <t>112701</t>
  </si>
  <si>
    <t>196284 - 3/5</t>
  </si>
  <si>
    <t>GLOBAL HOSPITALAR IMPORTACAO E COMERCIO LTDA</t>
  </si>
  <si>
    <t>156143 - 1/2</t>
  </si>
  <si>
    <t>44668 - 1/3</t>
  </si>
  <si>
    <t>112702</t>
  </si>
  <si>
    <t>112703</t>
  </si>
  <si>
    <t>112704</t>
  </si>
  <si>
    <t>112705</t>
  </si>
  <si>
    <t>112706</t>
  </si>
  <si>
    <t>106823 - 2/2</t>
  </si>
  <si>
    <t>155459 - 2/2</t>
  </si>
  <si>
    <t>008082 - 2/2</t>
  </si>
  <si>
    <t>69328 - 1/2</t>
  </si>
  <si>
    <t>84632 - 1/3</t>
  </si>
  <si>
    <t>3P MEDICAL LTDA</t>
  </si>
  <si>
    <t>113001</t>
  </si>
  <si>
    <t>17777 - 2/3</t>
  </si>
  <si>
    <t>83226 - 2/3</t>
  </si>
  <si>
    <t>52295 - 2/3</t>
  </si>
  <si>
    <t>113002</t>
  </si>
  <si>
    <t>113003</t>
  </si>
  <si>
    <t>113004</t>
  </si>
  <si>
    <t>113005</t>
  </si>
  <si>
    <t>113006</t>
  </si>
  <si>
    <t>113007</t>
  </si>
  <si>
    <t>113008</t>
  </si>
  <si>
    <t>113009</t>
  </si>
  <si>
    <t>113010</t>
  </si>
  <si>
    <t>113011</t>
  </si>
  <si>
    <t>17672 - 3/3</t>
  </si>
  <si>
    <t>120101</t>
  </si>
  <si>
    <t>120201</t>
  </si>
  <si>
    <t>120202</t>
  </si>
  <si>
    <t>68940 - 3/4</t>
  </si>
  <si>
    <t>120301</t>
  </si>
  <si>
    <t>17863 - 1/3</t>
  </si>
  <si>
    <t>120401</t>
  </si>
  <si>
    <t>196284 - 4/5</t>
  </si>
  <si>
    <t>120402</t>
  </si>
  <si>
    <t>120403</t>
  </si>
  <si>
    <t>156454 - 1/2</t>
  </si>
  <si>
    <t>114497 - 1/2</t>
  </si>
  <si>
    <t>120701</t>
  </si>
  <si>
    <t>155807 - 2/2</t>
  </si>
  <si>
    <t>120702</t>
  </si>
  <si>
    <t>120703</t>
  </si>
  <si>
    <t>120704</t>
  </si>
  <si>
    <t>120901</t>
  </si>
  <si>
    <t>68940 - 4/4</t>
  </si>
  <si>
    <t>121001</t>
  </si>
  <si>
    <t>121101</t>
  </si>
  <si>
    <t>BIOFAC INDUSTRIA COMERCIO REPRESENTACAO LTDA</t>
  </si>
  <si>
    <t>121102</t>
  </si>
  <si>
    <t>121103</t>
  </si>
  <si>
    <t>196284 - 5/5</t>
  </si>
  <si>
    <t>121104</t>
  </si>
  <si>
    <t>121105</t>
  </si>
  <si>
    <t>156842 - 1/2</t>
  </si>
  <si>
    <t>121106</t>
  </si>
  <si>
    <t>111192 - 2/2</t>
  </si>
  <si>
    <t>121401</t>
  </si>
  <si>
    <t>156143 - 2/2</t>
  </si>
  <si>
    <t>44668 - 2/3</t>
  </si>
  <si>
    <t>69328 - 2/2</t>
  </si>
  <si>
    <t>84632 - 2/3</t>
  </si>
  <si>
    <t>52295 - 3/3</t>
  </si>
  <si>
    <t>121402</t>
  </si>
  <si>
    <t>121403</t>
  </si>
  <si>
    <t>121404</t>
  </si>
  <si>
    <t>121405</t>
  </si>
  <si>
    <t>121406</t>
  </si>
  <si>
    <t>121407</t>
  </si>
  <si>
    <t>104998 - 1/2</t>
  </si>
  <si>
    <t>121501</t>
  </si>
  <si>
    <t>17777 - 3/3</t>
  </si>
  <si>
    <t>83226 - 3/3</t>
  </si>
  <si>
    <t>121502</t>
  </si>
  <si>
    <t>121503</t>
  </si>
  <si>
    <t>121504</t>
  </si>
  <si>
    <t>121601</t>
  </si>
  <si>
    <t>736 - 1/2</t>
  </si>
  <si>
    <t>FENIX MEDICAMENTOS E MAT. CIRURGICOS EIRELI</t>
  </si>
  <si>
    <t>47118 - 1/3</t>
  </si>
  <si>
    <t>121602</t>
  </si>
  <si>
    <t>121603</t>
  </si>
  <si>
    <t>121604</t>
  </si>
  <si>
    <t>121605</t>
  </si>
  <si>
    <t>17969 - 1/4</t>
  </si>
  <si>
    <t>69921 - 1/2</t>
  </si>
  <si>
    <t>121701</t>
  </si>
  <si>
    <t>157810 - 1/2</t>
  </si>
  <si>
    <t>121702</t>
  </si>
  <si>
    <t>121703</t>
  </si>
  <si>
    <t>121704</t>
  </si>
  <si>
    <t>121801</t>
  </si>
  <si>
    <t>17863 - 2/3</t>
  </si>
  <si>
    <t>121802</t>
  </si>
  <si>
    <t>157111 - 1/2</t>
  </si>
  <si>
    <t>114497 - 2/2</t>
  </si>
  <si>
    <t>122101</t>
  </si>
  <si>
    <t>156454 - 2/2</t>
  </si>
  <si>
    <t>122102</t>
  </si>
  <si>
    <t>122103</t>
  </si>
  <si>
    <t>122201</t>
  </si>
  <si>
    <t>122202</t>
  </si>
  <si>
    <t>202012230032581</t>
  </si>
  <si>
    <t>122301</t>
  </si>
  <si>
    <t>254019 - 1/3</t>
  </si>
  <si>
    <t>122801</t>
  </si>
  <si>
    <t>156842 - 2/2</t>
  </si>
  <si>
    <t>157511 - 1/2</t>
  </si>
  <si>
    <t>44668 - 3/3</t>
  </si>
  <si>
    <t>122802</t>
  </si>
  <si>
    <t>122803</t>
  </si>
  <si>
    <t>122804</t>
  </si>
  <si>
    <t>122805</t>
  </si>
  <si>
    <t>122806</t>
  </si>
  <si>
    <t>122807</t>
  </si>
  <si>
    <t>122808</t>
  </si>
  <si>
    <t>122901</t>
  </si>
  <si>
    <t>112808 - 1/2</t>
  </si>
  <si>
    <t>22349 - 1/2</t>
  </si>
  <si>
    <t>84632 - 3/3</t>
  </si>
  <si>
    <t>122902</t>
  </si>
  <si>
    <t>122903</t>
  </si>
  <si>
    <t>122904</t>
  </si>
  <si>
    <t>122905</t>
  </si>
  <si>
    <t>122906</t>
  </si>
  <si>
    <t>122907</t>
  </si>
  <si>
    <t>104998 - 2/2</t>
  </si>
  <si>
    <t>44210 - 1/3</t>
  </si>
  <si>
    <t>157758 - 1/2</t>
  </si>
  <si>
    <t>MEDMAIS COMERCIO DE MEDICAMENTOS LTDA</t>
  </si>
  <si>
    <t>556978000024600</t>
  </si>
  <si>
    <t>123001</t>
  </si>
  <si>
    <t>123002</t>
  </si>
  <si>
    <t>123003</t>
  </si>
  <si>
    <t>Santa Casa de Misericórdia de Santo Amaro</t>
  </si>
  <si>
    <t>04/01/2021 à 31/12/2024</t>
  </si>
  <si>
    <t>São Paulo, 13 de outubro de 2021</t>
  </si>
  <si>
    <t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</si>
</sst>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dd/mm/yy;@"/>
    <numFmt numFmtId="166" formatCode="d/m/yy;@"/>
    <numFmt numFmtId="167" formatCode="dd/mm/yy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5" tint="0.39997558519241921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11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9" xfId="0" applyBorder="1"/>
    <xf numFmtId="0" fontId="14" fillId="0" borderId="0" xfId="0" applyFont="1" applyAlignment="1">
      <alignment wrapText="1"/>
    </xf>
    <xf numFmtId="0" fontId="0" fillId="0" borderId="0" xfId="0" applyBorder="1"/>
    <xf numFmtId="0" fontId="6" fillId="0" borderId="2" xfId="0" applyFont="1" applyBorder="1" applyAlignment="1">
      <alignment horizontal="right" vertical="center"/>
    </xf>
    <xf numFmtId="0" fontId="0" fillId="0" borderId="0" xfId="0" applyBorder="1" applyAlignment="1"/>
    <xf numFmtId="165" fontId="11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10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/>
    <xf numFmtId="0" fontId="16" fillId="0" borderId="0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43" fontId="15" fillId="0" borderId="1" xfId="1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43" fontId="8" fillId="0" borderId="3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3" fontId="8" fillId="0" borderId="10" xfId="1" applyFont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0" xfId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14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0" xfId="1" applyFont="1" applyBorder="1" applyAlignment="1" applyProtection="1">
      <alignment horizontal="center" vertical="center" wrapText="1"/>
    </xf>
    <xf numFmtId="43" fontId="15" fillId="3" borderId="1" xfId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center" vertical="center" wrapText="1"/>
    </xf>
    <xf numFmtId="14" fontId="8" fillId="0" borderId="10" xfId="0" applyNumberFormat="1" applyFont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43" fontId="15" fillId="4" borderId="1" xfId="1" applyFont="1" applyFill="1" applyBorder="1" applyAlignment="1" applyProtection="1">
      <alignment vertical="center" wrapText="1"/>
      <protection locked="0"/>
    </xf>
    <xf numFmtId="43" fontId="8" fillId="4" borderId="1" xfId="1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43" fontId="15" fillId="4" borderId="11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3" fontId="0" fillId="0" borderId="0" xfId="1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right" vertical="center"/>
    </xf>
    <xf numFmtId="0" fontId="24" fillId="0" borderId="0" xfId="0" applyFont="1"/>
    <xf numFmtId="14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1" xfId="1" applyFont="1" applyFill="1" applyBorder="1" applyAlignment="1" applyProtection="1">
      <alignment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" xfId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>
      <alignment wrapText="1"/>
    </xf>
    <xf numFmtId="14" fontId="15" fillId="4" borderId="2" xfId="0" applyNumberFormat="1" applyFont="1" applyFill="1" applyBorder="1" applyAlignment="1" applyProtection="1">
      <alignment horizontal="left" vertical="top" wrapText="1"/>
      <protection locked="0"/>
    </xf>
    <xf numFmtId="14" fontId="15" fillId="4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14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6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center"/>
    </xf>
    <xf numFmtId="43" fontId="15" fillId="4" borderId="2" xfId="1" applyFont="1" applyFill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14" fontId="8" fillId="0" borderId="20" xfId="0" applyNumberFormat="1" applyFont="1" applyBorder="1" applyAlignment="1" applyProtection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43" fontId="8" fillId="0" borderId="20" xfId="1" applyFont="1" applyBorder="1" applyAlignment="1" applyProtection="1">
      <alignment horizontal="center" vertical="center" wrapText="1"/>
    </xf>
    <xf numFmtId="166" fontId="8" fillId="0" borderId="21" xfId="0" applyNumberFormat="1" applyFont="1" applyBorder="1" applyAlignment="1" applyProtection="1">
      <alignment horizontal="center" vertical="center" wrapText="1"/>
    </xf>
    <xf numFmtId="43" fontId="15" fillId="4" borderId="2" xfId="1" applyFont="1" applyFill="1" applyBorder="1" applyAlignment="1" applyProtection="1">
      <alignment vertical="center" wrapText="1"/>
      <protection locked="0"/>
    </xf>
    <xf numFmtId="43" fontId="15" fillId="0" borderId="2" xfId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3" fontId="28" fillId="2" borderId="3" xfId="0" applyNumberFormat="1" applyFont="1" applyFill="1" applyBorder="1" applyAlignment="1">
      <alignment vertical="center"/>
    </xf>
    <xf numFmtId="43" fontId="28" fillId="2" borderId="3" xfId="0" applyNumberFormat="1" applyFont="1" applyFill="1" applyBorder="1" applyAlignment="1">
      <alignment horizontal="right" vertical="center"/>
    </xf>
    <xf numFmtId="43" fontId="28" fillId="2" borderId="4" xfId="0" applyNumberFormat="1" applyFont="1" applyFill="1" applyBorder="1" applyAlignment="1">
      <alignment vertical="center"/>
    </xf>
    <xf numFmtId="9" fontId="28" fillId="2" borderId="3" xfId="448" applyFon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43" fontId="28" fillId="2" borderId="3" xfId="1" applyFont="1" applyFill="1" applyBorder="1" applyAlignment="1" applyProtection="1">
      <alignment horizontal="center" vertical="center" wrapText="1"/>
      <protection locked="0"/>
    </xf>
    <xf numFmtId="43" fontId="28" fillId="2" borderId="4" xfId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6" fillId="2" borderId="2" xfId="0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vertical="center" wrapText="1"/>
    </xf>
    <xf numFmtId="9" fontId="28" fillId="2" borderId="3" xfId="448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10" fontId="0" fillId="0" borderId="0" xfId="0" applyNumberFormat="1" applyFill="1"/>
    <xf numFmtId="0" fontId="0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wrapText="1"/>
    </xf>
    <xf numFmtId="0" fontId="15" fillId="0" borderId="0" xfId="0" applyFont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8" fillId="13" borderId="10" xfId="0" applyFont="1" applyFill="1" applyBorder="1" applyAlignment="1">
      <alignment horizontal="center" vertical="center" wrapText="1"/>
    </xf>
    <xf numFmtId="14" fontId="8" fillId="13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center" vertical="center" wrapText="1"/>
    </xf>
    <xf numFmtId="43" fontId="8" fillId="13" borderId="10" xfId="1" applyNumberFormat="1" applyFont="1" applyFill="1" applyBorder="1" applyAlignment="1">
      <alignment horizontal="center" vertical="center" wrapText="1"/>
    </xf>
    <xf numFmtId="166" fontId="8" fillId="13" borderId="10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vertical="center"/>
    </xf>
    <xf numFmtId="14" fontId="6" fillId="3" borderId="2" xfId="0" applyNumberFormat="1" applyFont="1" applyFill="1" applyBorder="1" applyAlignment="1" applyProtection="1">
      <alignment horizontal="right" vertical="center" wrapText="1"/>
    </xf>
    <xf numFmtId="14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 applyProtection="1">
      <alignment horizontal="right" vertical="center" wrapText="1"/>
    </xf>
    <xf numFmtId="43" fontId="6" fillId="5" borderId="1" xfId="1" applyFont="1" applyFill="1" applyBorder="1" applyAlignment="1" applyProtection="1">
      <alignment vertical="center"/>
      <protection locked="0"/>
    </xf>
    <xf numFmtId="14" fontId="15" fillId="3" borderId="1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0" fontId="38" fillId="2" borderId="11" xfId="0" applyFont="1" applyFill="1" applyBorder="1" applyAlignment="1" applyProtection="1">
      <alignment horizontal="center" vertical="center" wrapText="1"/>
      <protection locked="0"/>
    </xf>
    <xf numFmtId="43" fontId="38" fillId="2" borderId="1" xfId="1" applyFont="1" applyFill="1" applyBorder="1" applyAlignment="1" applyProtection="1">
      <alignment vertical="center" wrapText="1"/>
      <protection locked="0"/>
    </xf>
    <xf numFmtId="0" fontId="38" fillId="2" borderId="4" xfId="0" applyFont="1" applyFill="1" applyBorder="1" applyAlignment="1" applyProtection="1">
      <alignment horizontal="center" vertical="center" wrapText="1"/>
      <protection locked="0"/>
    </xf>
    <xf numFmtId="167" fontId="39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1" xfId="0" applyFont="1" applyFill="1" applyBorder="1" applyAlignment="1" applyProtection="1">
      <alignment horizontal="center" vertical="center" wrapText="1"/>
      <protection locked="0"/>
    </xf>
    <xf numFmtId="43" fontId="39" fillId="2" borderId="1" xfId="1" applyFont="1" applyFill="1" applyBorder="1" applyAlignment="1" applyProtection="1">
      <alignment vertical="center" wrapText="1"/>
      <protection locked="0"/>
    </xf>
    <xf numFmtId="49" fontId="39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39" fillId="2" borderId="8" xfId="0" applyNumberFormat="1" applyFont="1" applyFill="1" applyBorder="1" applyAlignment="1" applyProtection="1">
      <alignment horizontal="center" vertical="center" wrapText="1"/>
      <protection locked="0"/>
    </xf>
    <xf numFmtId="167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11" xfId="0" applyFont="1" applyFill="1" applyBorder="1" applyAlignment="1" applyProtection="1">
      <alignment horizontal="center" vertical="center" wrapText="1"/>
      <protection locked="0"/>
    </xf>
    <xf numFmtId="43" fontId="40" fillId="2" borderId="1" xfId="1" applyFont="1" applyFill="1" applyBorder="1" applyAlignment="1" applyProtection="1">
      <alignment vertical="center" wrapText="1"/>
      <protection locked="0"/>
    </xf>
    <xf numFmtId="49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4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left" vertical="top"/>
    </xf>
    <xf numFmtId="0" fontId="21" fillId="5" borderId="1" xfId="0" applyFont="1" applyFill="1" applyBorder="1" applyAlignment="1" applyProtection="1">
      <alignment horizontal="right" vertical="center"/>
      <protection locked="0"/>
    </xf>
    <xf numFmtId="0" fontId="6" fillId="5" borderId="1" xfId="0" applyFont="1" applyFill="1" applyBorder="1" applyAlignment="1" applyProtection="1">
      <alignment horizontal="right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43" fontId="6" fillId="5" borderId="2" xfId="1" applyFont="1" applyFill="1" applyBorder="1" applyAlignment="1" applyProtection="1">
      <alignment horizontal="center" vertical="center"/>
      <protection locked="0"/>
    </xf>
    <xf numFmtId="43" fontId="6" fillId="5" borderId="4" xfId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5" borderId="2" xfId="0" applyNumberFormat="1" applyFont="1" applyFill="1" applyBorder="1" applyAlignment="1" applyProtection="1">
      <alignment horizontal="left" vertical="center"/>
      <protection locked="0"/>
    </xf>
    <xf numFmtId="49" fontId="6" fillId="5" borderId="9" xfId="0" applyNumberFormat="1" applyFont="1" applyFill="1" applyBorder="1" applyAlignment="1" applyProtection="1">
      <alignment horizontal="left" vertical="center"/>
      <protection locked="0"/>
    </xf>
    <xf numFmtId="49" fontId="6" fillId="5" borderId="13" xfId="0" applyNumberFormat="1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right" vertical="center" wrapText="1"/>
    </xf>
    <xf numFmtId="0" fontId="6" fillId="3" borderId="11" xfId="0" applyFont="1" applyFill="1" applyBorder="1" applyAlignment="1" applyProtection="1">
      <alignment horizontal="right" vertical="center" wrapText="1"/>
    </xf>
    <xf numFmtId="49" fontId="6" fillId="5" borderId="3" xfId="0" applyNumberFormat="1" applyFont="1" applyFill="1" applyBorder="1" applyAlignment="1" applyProtection="1">
      <alignment horizontal="left" vertical="center"/>
      <protection locked="0"/>
    </xf>
    <xf numFmtId="49" fontId="6" fillId="5" borderId="4" xfId="0" applyNumberFormat="1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 applyProtection="1">
      <alignment horizontal="center" vertical="center" wrapText="1"/>
    </xf>
    <xf numFmtId="14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43" fontId="8" fillId="0" borderId="3" xfId="0" applyNumberFormat="1" applyFont="1" applyBorder="1" applyAlignment="1">
      <alignment horizontal="center" vertical="center" wrapText="1"/>
    </xf>
    <xf numFmtId="43" fontId="8" fillId="0" borderId="4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right" vertical="top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4" fontId="15" fillId="4" borderId="2" xfId="0" applyNumberFormat="1" applyFont="1" applyFill="1" applyBorder="1" applyAlignment="1" applyProtection="1">
      <alignment horizontal="left" vertical="top" wrapText="1"/>
      <protection locked="0"/>
    </xf>
    <xf numFmtId="14" fontId="15" fillId="4" borderId="4" xfId="0" applyNumberFormat="1" applyFont="1" applyFill="1" applyBorder="1" applyAlignment="1" applyProtection="1">
      <alignment horizontal="left" vertical="top" wrapText="1"/>
      <protection locked="0"/>
    </xf>
    <xf numFmtId="14" fontId="15" fillId="4" borderId="8" xfId="0" applyNumberFormat="1" applyFont="1" applyFill="1" applyBorder="1" applyAlignment="1" applyProtection="1">
      <alignment horizontal="left" vertical="top" wrapText="1"/>
      <protection locked="0"/>
    </xf>
    <xf numFmtId="14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15" fillId="4" borderId="17" xfId="0" applyNumberFormat="1" applyFont="1" applyFill="1" applyBorder="1" applyAlignment="1" applyProtection="1">
      <alignment horizontal="left" vertical="top" wrapText="1"/>
      <protection locked="0"/>
    </xf>
    <xf numFmtId="14" fontId="15" fillId="4" borderId="18" xfId="0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1" fontId="8" fillId="5" borderId="0" xfId="0" applyNumberFormat="1" applyFont="1" applyFill="1" applyAlignment="1" applyProtection="1">
      <alignment horizontal="center" vertical="top" wrapText="1"/>
    </xf>
    <xf numFmtId="0" fontId="8" fillId="5" borderId="0" xfId="0" applyFont="1" applyFill="1" applyAlignment="1" applyProtection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14" fontId="15" fillId="0" borderId="2" xfId="0" applyNumberFormat="1" applyFont="1" applyBorder="1" applyAlignment="1">
      <alignment horizontal="right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justify" vertical="justify" wrapText="1"/>
    </xf>
    <xf numFmtId="0" fontId="0" fillId="0" borderId="9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left" vertical="center"/>
    </xf>
    <xf numFmtId="0" fontId="37" fillId="0" borderId="1" xfId="0" applyFont="1" applyBorder="1" applyAlignment="1">
      <alignment horizontal="left" vertical="justify"/>
    </xf>
    <xf numFmtId="0" fontId="11" fillId="1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5" borderId="3" xfId="0" applyFont="1" applyFill="1" applyBorder="1" applyAlignment="1" applyProtection="1">
      <alignment horizontal="left" vertical="top" wrapText="1"/>
      <protection locked="0"/>
    </xf>
    <xf numFmtId="0" fontId="18" fillId="5" borderId="4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5" borderId="0" xfId="0" applyFill="1" applyAlignment="1" applyProtection="1">
      <alignment horizontal="center"/>
      <protection locked="0"/>
    </xf>
    <xf numFmtId="0" fontId="19" fillId="0" borderId="3" xfId="0" applyFont="1" applyBorder="1" applyAlignment="1">
      <alignment horizontal="center" vertical="center"/>
    </xf>
    <xf numFmtId="0" fontId="20" fillId="5" borderId="2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20" fillId="5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8" fillId="2" borderId="6" xfId="0" applyFont="1" applyFill="1" applyBorder="1" applyAlignment="1" applyProtection="1">
      <alignment horizontal="left" vertical="top" wrapText="1"/>
      <protection locked="0"/>
    </xf>
    <xf numFmtId="0" fontId="28" fillId="2" borderId="7" xfId="0" applyFon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 applyProtection="1">
      <alignment horizontal="left" vertical="top" wrapText="1"/>
      <protection locked="0"/>
    </xf>
    <xf numFmtId="0" fontId="28" fillId="2" borderId="22" xfId="0" applyFont="1" applyFill="1" applyBorder="1" applyAlignment="1" applyProtection="1">
      <alignment horizontal="left" vertical="top" wrapText="1"/>
      <protection locked="0"/>
    </xf>
    <xf numFmtId="0" fontId="28" fillId="2" borderId="9" xfId="0" applyFont="1" applyFill="1" applyBorder="1" applyAlignment="1" applyProtection="1">
      <alignment horizontal="left" vertical="top" wrapText="1"/>
      <protection locked="0"/>
    </xf>
    <xf numFmtId="0" fontId="28" fillId="2" borderId="13" xfId="0" applyFont="1" applyFill="1" applyBorder="1" applyAlignment="1" applyProtection="1">
      <alignment horizontal="left" vertical="top" wrapText="1"/>
      <protection locked="0"/>
    </xf>
    <xf numFmtId="0" fontId="28" fillId="2" borderId="5" xfId="0" applyFont="1" applyFill="1" applyBorder="1" applyAlignment="1" applyProtection="1">
      <alignment horizontal="left" vertical="top" wrapText="1"/>
      <protection locked="0"/>
    </xf>
    <xf numFmtId="0" fontId="28" fillId="2" borderId="23" xfId="0" applyFont="1" applyFill="1" applyBorder="1" applyAlignment="1" applyProtection="1">
      <alignment horizontal="left" vertical="top" wrapText="1"/>
      <protection locked="0"/>
    </xf>
    <xf numFmtId="0" fontId="28" fillId="2" borderId="8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28" fillId="2" borderId="3" xfId="0" applyFont="1" applyFill="1" applyBorder="1" applyAlignment="1" applyProtection="1">
      <alignment horizontal="left" vertical="top" wrapText="1"/>
      <protection locked="0"/>
    </xf>
    <xf numFmtId="0" fontId="28" fillId="2" borderId="4" xfId="0" applyFont="1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top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0" fontId="28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28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6" fillId="0" borderId="9" xfId="0" applyFont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43" fontId="28" fillId="2" borderId="1" xfId="1" applyFont="1" applyFill="1" applyBorder="1" applyAlignment="1" applyProtection="1">
      <alignment horizontal="center" vertical="top" wrapText="1"/>
      <protection locked="0"/>
    </xf>
    <xf numFmtId="43" fontId="28" fillId="2" borderId="2" xfId="1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3" fontId="28" fillId="0" borderId="5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0" fillId="0" borderId="6" xfId="0" applyFill="1" applyBorder="1" applyAlignment="1">
      <alignment horizontal="center" vertical="center"/>
    </xf>
  </cellXfs>
  <cellStyles count="51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Normal" xfId="0" builtinId="0"/>
    <cellStyle name="Porcentagem" xfId="448" builtinId="5"/>
    <cellStyle name="Vírgula" xfId="1" builtin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dd/mm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dd/mm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s\Anexo%2017%20-%20Sustentaveis%20371%202020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7 - Sustentaveis 371 202"/>
    </sheetNames>
    <definedNames>
      <definedName name="itens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le3" displayName="Table3" ref="A9:H839" totalsRowShown="0" headerRowDxfId="20" headerRowBorderDxfId="19" tableBorderDxfId="18">
  <autoFilter ref="A9:H839"/>
  <tableColumns count="8">
    <tableColumn id="1" name="item" dataDxfId="17"/>
    <tableColumn id="2" name="Data da Emissão" dataDxfId="16"/>
    <tableColumn id="8" name="Documento Fiscal" dataDxfId="15"/>
    <tableColumn id="3" name="Fornecedor" dataDxfId="14"/>
    <tableColumn id="4" name="Natureza da despesa" dataDxfId="13"/>
    <tableColumn id="5" name="Valor R$" dataDxfId="12"/>
    <tableColumn id="6" name="No. cheque ou doc débito" dataDxfId="11"/>
    <tableColumn id="7" name="Data da Compensação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J51"/>
  <sheetViews>
    <sheetView topLeftCell="A22" zoomScale="150" zoomScaleNormal="150" zoomScalePageLayoutView="150" workbookViewId="0">
      <selection activeCell="B24" sqref="B24:G24"/>
    </sheetView>
  </sheetViews>
  <sheetFormatPr defaultColWidth="11" defaultRowHeight="15.75" x14ac:dyDescent="0.25"/>
  <cols>
    <col min="1" max="1" width="26.625" customWidth="1"/>
    <col min="2" max="2" width="12.125" customWidth="1"/>
    <col min="3" max="3" width="16" customWidth="1"/>
    <col min="4" max="4" width="10.875" customWidth="1"/>
    <col min="5" max="5" width="13" customWidth="1"/>
    <col min="6" max="6" width="7.25" customWidth="1"/>
    <col min="7" max="7" width="14.875" customWidth="1"/>
    <col min="8" max="8" width="2.5" customWidth="1"/>
  </cols>
  <sheetData>
    <row r="1" spans="1:10" ht="20.100000000000001" customHeight="1" x14ac:dyDescent="0.25">
      <c r="A1" s="21" t="s">
        <v>24</v>
      </c>
      <c r="B1" s="213" t="s">
        <v>440</v>
      </c>
      <c r="C1" s="213"/>
      <c r="D1" s="213"/>
      <c r="E1" s="213"/>
      <c r="F1" s="213"/>
      <c r="G1" s="213"/>
    </row>
    <row r="2" spans="1:10" ht="20.100000000000001" customHeight="1" x14ac:dyDescent="0.25">
      <c r="A2" s="206" t="s">
        <v>25</v>
      </c>
      <c r="B2" s="207"/>
      <c r="C2" s="207"/>
      <c r="D2" s="207"/>
      <c r="E2" s="207"/>
      <c r="F2" s="207"/>
      <c r="G2" s="207"/>
    </row>
    <row r="3" spans="1:10" x14ac:dyDescent="0.25">
      <c r="A3" s="52" t="s">
        <v>0</v>
      </c>
      <c r="B3" s="214" t="s">
        <v>1706</v>
      </c>
      <c r="C3" s="215"/>
      <c r="D3" s="215"/>
      <c r="E3" s="215"/>
      <c r="F3" s="215"/>
      <c r="G3" s="216"/>
    </row>
    <row r="4" spans="1:10" x14ac:dyDescent="0.25">
      <c r="A4" s="12" t="s">
        <v>1</v>
      </c>
      <c r="B4" s="217" t="s">
        <v>448</v>
      </c>
      <c r="C4" s="217"/>
      <c r="D4" s="217"/>
      <c r="E4" s="217"/>
      <c r="F4" s="217"/>
      <c r="G4" s="217"/>
    </row>
    <row r="5" spans="1:10" x14ac:dyDescent="0.25">
      <c r="A5" s="12" t="s">
        <v>2</v>
      </c>
      <c r="B5" s="217" t="s">
        <v>449</v>
      </c>
      <c r="C5" s="217"/>
      <c r="D5" s="217"/>
      <c r="E5" s="217"/>
      <c r="F5" s="217"/>
      <c r="G5" s="217"/>
    </row>
    <row r="6" spans="1:10" x14ac:dyDescent="0.25">
      <c r="A6" s="12" t="s">
        <v>28</v>
      </c>
      <c r="B6" s="217" t="s">
        <v>450</v>
      </c>
      <c r="C6" s="217"/>
      <c r="D6" s="217"/>
      <c r="E6" s="217"/>
      <c r="F6" s="217"/>
      <c r="G6" s="217"/>
    </row>
    <row r="7" spans="1:10" s="2" customFormat="1" x14ac:dyDescent="0.25">
      <c r="A7" s="12" t="s">
        <v>29</v>
      </c>
      <c r="B7" s="217" t="s">
        <v>451</v>
      </c>
      <c r="C7" s="217"/>
      <c r="D7" s="217"/>
      <c r="E7" s="217"/>
      <c r="F7" s="217"/>
      <c r="G7" s="217"/>
    </row>
    <row r="8" spans="1:10" s="2" customFormat="1" x14ac:dyDescent="0.25">
      <c r="A8" s="12" t="s">
        <v>30</v>
      </c>
      <c r="B8" s="217" t="s">
        <v>458</v>
      </c>
      <c r="C8" s="217"/>
      <c r="D8" s="217"/>
      <c r="E8" s="217"/>
      <c r="F8" s="217"/>
      <c r="G8" s="217"/>
    </row>
    <row r="9" spans="1:10" s="2" customFormat="1" x14ac:dyDescent="0.25">
      <c r="A9" s="20" t="s">
        <v>60</v>
      </c>
      <c r="B9" s="219" t="s">
        <v>452</v>
      </c>
      <c r="C9" s="220"/>
      <c r="D9" s="220"/>
      <c r="E9" s="220"/>
      <c r="F9" s="220"/>
      <c r="G9" s="221"/>
    </row>
    <row r="10" spans="1:10" s="2" customFormat="1" x14ac:dyDescent="0.25">
      <c r="A10" s="12" t="s">
        <v>31</v>
      </c>
      <c r="B10" s="218" t="s">
        <v>459</v>
      </c>
      <c r="C10" s="218"/>
      <c r="D10" s="218"/>
      <c r="E10" s="218"/>
      <c r="F10" s="218"/>
      <c r="G10" s="218"/>
    </row>
    <row r="11" spans="1:10" s="2" customFormat="1" x14ac:dyDescent="0.25">
      <c r="A11" s="12" t="s">
        <v>32</v>
      </c>
      <c r="B11" s="218" t="s">
        <v>460</v>
      </c>
      <c r="C11" s="218"/>
      <c r="D11" s="218"/>
      <c r="E11" s="218"/>
      <c r="F11" s="218"/>
      <c r="G11" s="218"/>
    </row>
    <row r="12" spans="1:10" s="2" customFormat="1" ht="29.1" customHeight="1" x14ac:dyDescent="0.25">
      <c r="A12" s="20" t="s">
        <v>197</v>
      </c>
      <c r="B12" s="214" t="s">
        <v>453</v>
      </c>
      <c r="C12" s="215"/>
      <c r="D12" s="215"/>
      <c r="E12" s="215"/>
      <c r="F12" s="215"/>
      <c r="G12" s="216"/>
    </row>
    <row r="13" spans="1:10" s="2" customFormat="1" x14ac:dyDescent="0.25">
      <c r="A13" s="12" t="s">
        <v>198</v>
      </c>
      <c r="B13" s="218" t="s">
        <v>454</v>
      </c>
      <c r="C13" s="218"/>
      <c r="D13" s="218"/>
      <c r="E13" s="218"/>
      <c r="F13" s="218"/>
      <c r="G13" s="218"/>
    </row>
    <row r="14" spans="1:10" s="2" customFormat="1" x14ac:dyDescent="0.25">
      <c r="A14" s="12" t="s">
        <v>199</v>
      </c>
      <c r="B14" s="218" t="s">
        <v>1707</v>
      </c>
      <c r="C14" s="218"/>
      <c r="D14" s="218"/>
      <c r="E14" s="218"/>
      <c r="F14" s="218"/>
      <c r="G14" s="218"/>
      <c r="J14" s="18"/>
    </row>
    <row r="15" spans="1:10" s="2" customFormat="1" x14ac:dyDescent="0.25">
      <c r="A15" s="12" t="s">
        <v>200</v>
      </c>
      <c r="B15" s="218" t="s">
        <v>455</v>
      </c>
      <c r="C15" s="218"/>
      <c r="D15" s="218"/>
      <c r="E15" s="218"/>
      <c r="F15" s="218"/>
      <c r="G15" s="218"/>
      <c r="J15" s="18"/>
    </row>
    <row r="16" spans="1:10" s="2" customFormat="1" x14ac:dyDescent="0.25">
      <c r="A16" s="222"/>
      <c r="B16" s="223"/>
      <c r="C16" s="223"/>
      <c r="D16" s="223"/>
      <c r="E16" s="223"/>
      <c r="F16" s="223"/>
      <c r="G16" s="223"/>
      <c r="J16" s="18"/>
    </row>
    <row r="17" spans="1:7" s="2" customFormat="1" ht="20.100000000000001" customHeight="1" x14ac:dyDescent="0.25">
      <c r="A17" s="206" t="s">
        <v>3</v>
      </c>
      <c r="B17" s="207"/>
      <c r="C17" s="207"/>
      <c r="D17" s="207"/>
      <c r="E17" s="172" t="s">
        <v>441</v>
      </c>
      <c r="F17" s="231">
        <v>2020</v>
      </c>
      <c r="G17" s="231"/>
    </row>
    <row r="18" spans="1:7" s="2" customFormat="1" ht="47.1" customHeight="1" x14ac:dyDescent="0.25">
      <c r="A18" s="227" t="s">
        <v>192</v>
      </c>
      <c r="B18" s="214" t="s">
        <v>461</v>
      </c>
      <c r="C18" s="215"/>
      <c r="D18" s="215"/>
      <c r="E18" s="215"/>
      <c r="F18" s="215"/>
      <c r="G18" s="216"/>
    </row>
    <row r="19" spans="1:7" s="2" customFormat="1" ht="17.100000000000001" customHeight="1" x14ac:dyDescent="0.25">
      <c r="A19" s="228"/>
      <c r="B19" s="173" t="s">
        <v>442</v>
      </c>
      <c r="C19" s="174">
        <v>43871</v>
      </c>
      <c r="D19" s="175" t="s">
        <v>443</v>
      </c>
      <c r="E19" s="174">
        <v>45291</v>
      </c>
      <c r="F19" s="176" t="s">
        <v>14</v>
      </c>
      <c r="G19" s="177">
        <v>22415856</v>
      </c>
    </row>
    <row r="20" spans="1:7" s="2" customFormat="1" ht="17.100000000000001" customHeight="1" x14ac:dyDescent="0.25">
      <c r="A20" s="97" t="s">
        <v>444</v>
      </c>
      <c r="B20" s="173" t="s">
        <v>442</v>
      </c>
      <c r="C20" s="174"/>
      <c r="D20" s="175" t="s">
        <v>443</v>
      </c>
      <c r="E20" s="174"/>
      <c r="F20" s="176" t="s">
        <v>14</v>
      </c>
      <c r="G20" s="177"/>
    </row>
    <row r="21" spans="1:7" s="2" customFormat="1" ht="17.100000000000001" customHeight="1" x14ac:dyDescent="0.25">
      <c r="A21" s="97" t="s">
        <v>445</v>
      </c>
      <c r="B21" s="173" t="s">
        <v>442</v>
      </c>
      <c r="C21" s="174"/>
      <c r="D21" s="175" t="s">
        <v>443</v>
      </c>
      <c r="E21" s="174"/>
      <c r="F21" s="176" t="s">
        <v>14</v>
      </c>
      <c r="G21" s="177"/>
    </row>
    <row r="22" spans="1:7" s="2" customFormat="1" x14ac:dyDescent="0.25">
      <c r="A22" s="86" t="s">
        <v>63</v>
      </c>
      <c r="B22" s="224" t="s">
        <v>456</v>
      </c>
      <c r="C22" s="225"/>
      <c r="D22" s="225"/>
      <c r="E22" s="225"/>
      <c r="F22" s="225"/>
      <c r="G22" s="226"/>
    </row>
    <row r="23" spans="1:7" s="2" customFormat="1" x14ac:dyDescent="0.25">
      <c r="A23" s="86" t="s">
        <v>64</v>
      </c>
      <c r="B23" s="224" t="s">
        <v>462</v>
      </c>
      <c r="C23" s="229"/>
      <c r="D23" s="229"/>
      <c r="E23" s="229"/>
      <c r="F23" s="229"/>
      <c r="G23" s="230"/>
    </row>
    <row r="24" spans="1:7" s="2" customFormat="1" ht="72" customHeight="1" x14ac:dyDescent="0.25">
      <c r="A24" s="28" t="s">
        <v>4</v>
      </c>
      <c r="B24" s="214" t="s">
        <v>1709</v>
      </c>
      <c r="C24" s="215"/>
      <c r="D24" s="215"/>
      <c r="E24" s="215"/>
      <c r="F24" s="215"/>
      <c r="G24" s="216"/>
    </row>
    <row r="25" spans="1:7" s="2" customFormat="1" ht="14.1" customHeight="1" x14ac:dyDescent="0.25">
      <c r="A25" s="12" t="s">
        <v>33</v>
      </c>
      <c r="B25" s="217" t="s">
        <v>447</v>
      </c>
      <c r="C25" s="217"/>
      <c r="D25" s="217"/>
      <c r="E25" s="217"/>
      <c r="F25" s="217"/>
      <c r="G25" s="217"/>
    </row>
    <row r="26" spans="1:7" s="2" customFormat="1" ht="14.1" customHeight="1" x14ac:dyDescent="0.25">
      <c r="A26" s="12" t="s">
        <v>6</v>
      </c>
      <c r="B26" s="217" t="s">
        <v>179</v>
      </c>
      <c r="C26" s="217"/>
      <c r="D26" s="217"/>
      <c r="E26" s="217"/>
      <c r="F26" s="217"/>
      <c r="G26" s="217"/>
    </row>
    <row r="27" spans="1:7" s="2" customFormat="1" ht="14.1" customHeight="1" x14ac:dyDescent="0.25">
      <c r="A27" s="12" t="s">
        <v>26</v>
      </c>
      <c r="B27" s="217" t="s">
        <v>27</v>
      </c>
      <c r="C27" s="217"/>
      <c r="D27" s="217"/>
      <c r="E27" s="217"/>
      <c r="F27" s="217"/>
      <c r="G27" s="217"/>
    </row>
    <row r="28" spans="1:7" s="2" customFormat="1" ht="14.1" customHeight="1" x14ac:dyDescent="0.25">
      <c r="A28" s="12" t="s">
        <v>23</v>
      </c>
      <c r="B28" s="233" t="str">
        <f>VLOOKUP(B27,Tabelas!A1:C6,3,TRUE)</f>
        <v>Subvenção - Custeio</v>
      </c>
      <c r="C28" s="233"/>
      <c r="D28" s="233"/>
      <c r="E28" s="233"/>
      <c r="F28" s="233"/>
      <c r="G28" s="233"/>
    </row>
    <row r="29" spans="1:7" s="2" customFormat="1" ht="14.1" customHeight="1" x14ac:dyDescent="0.25">
      <c r="A29" s="19" t="s">
        <v>5</v>
      </c>
      <c r="B29" s="233" t="str">
        <f>VLOOKUP(B27,Tabelas!A1:B6,2,TRUE)</f>
        <v>Custeio Filantrópicas</v>
      </c>
      <c r="C29" s="233"/>
      <c r="D29" s="233"/>
      <c r="E29" s="233"/>
      <c r="F29" s="233"/>
      <c r="G29" s="233"/>
    </row>
    <row r="30" spans="1:7" s="2" customFormat="1" ht="14.1" customHeight="1" x14ac:dyDescent="0.25">
      <c r="A30" s="12" t="s">
        <v>7</v>
      </c>
      <c r="B30" s="217" t="s">
        <v>457</v>
      </c>
      <c r="C30" s="217"/>
      <c r="D30" s="217"/>
      <c r="E30" s="217"/>
      <c r="F30" s="217"/>
      <c r="G30" s="217"/>
    </row>
    <row r="31" spans="1:7" ht="8.1" customHeight="1" x14ac:dyDescent="0.25">
      <c r="A31" s="234"/>
      <c r="B31" s="234"/>
      <c r="C31" s="234"/>
      <c r="D31" s="234"/>
      <c r="E31" s="234"/>
      <c r="F31" s="234"/>
      <c r="G31" s="234"/>
    </row>
    <row r="32" spans="1:7" s="2" customFormat="1" x14ac:dyDescent="0.25">
      <c r="A32" s="206" t="s">
        <v>130</v>
      </c>
      <c r="B32" s="207"/>
      <c r="C32" s="207"/>
      <c r="D32" s="207"/>
      <c r="E32" s="207"/>
      <c r="F32" s="207"/>
      <c r="G32" s="208"/>
    </row>
    <row r="33" spans="1:7" s="2" customFormat="1" x14ac:dyDescent="0.25">
      <c r="A33" s="206" t="s">
        <v>87</v>
      </c>
      <c r="B33" s="207"/>
      <c r="C33" s="207"/>
      <c r="D33" s="208"/>
      <c r="E33" s="105" t="s">
        <v>45</v>
      </c>
      <c r="F33" s="236" t="s">
        <v>74</v>
      </c>
      <c r="G33" s="237"/>
    </row>
    <row r="34" spans="1:7" s="2" customFormat="1" x14ac:dyDescent="0.25">
      <c r="A34" s="210" t="s">
        <v>201</v>
      </c>
      <c r="B34" s="211"/>
      <c r="C34" s="211"/>
      <c r="D34" s="212"/>
      <c r="E34" s="96"/>
      <c r="F34" s="204"/>
      <c r="G34" s="205"/>
    </row>
    <row r="35" spans="1:7" s="2" customFormat="1" x14ac:dyDescent="0.25">
      <c r="A35" s="210" t="s">
        <v>202</v>
      </c>
      <c r="B35" s="211"/>
      <c r="C35" s="211"/>
      <c r="D35" s="212"/>
      <c r="E35" s="96"/>
      <c r="F35" s="204"/>
      <c r="G35" s="205"/>
    </row>
    <row r="36" spans="1:7" s="2" customFormat="1" ht="20.100000000000001" customHeight="1" x14ac:dyDescent="0.25">
      <c r="A36" s="206" t="s">
        <v>203</v>
      </c>
      <c r="B36" s="207"/>
      <c r="C36" s="207"/>
      <c r="D36" s="207"/>
      <c r="E36" s="207"/>
      <c r="F36" s="207"/>
      <c r="G36" s="208"/>
    </row>
    <row r="37" spans="1:7" s="2" customFormat="1" ht="20.100000000000001" customHeight="1" x14ac:dyDescent="0.25">
      <c r="A37" s="209" t="s">
        <v>75</v>
      </c>
      <c r="B37" s="209"/>
      <c r="C37" s="235" t="s">
        <v>171</v>
      </c>
      <c r="D37" s="209"/>
      <c r="E37" s="105" t="s">
        <v>172</v>
      </c>
      <c r="F37" s="236" t="s">
        <v>74</v>
      </c>
      <c r="G37" s="237"/>
    </row>
    <row r="38" spans="1:7" s="2" customFormat="1" x14ac:dyDescent="0.25">
      <c r="A38" s="201"/>
      <c r="B38" s="202"/>
      <c r="C38" s="203"/>
      <c r="D38" s="203"/>
      <c r="E38" s="96"/>
      <c r="F38" s="204"/>
      <c r="G38" s="205"/>
    </row>
    <row r="39" spans="1:7" s="2" customFormat="1" ht="11.1" customHeight="1" x14ac:dyDescent="0.25">
      <c r="A39" s="200" t="s">
        <v>204</v>
      </c>
      <c r="B39" s="200"/>
      <c r="C39" s="200"/>
      <c r="D39" s="200"/>
      <c r="E39" s="200"/>
      <c r="F39" s="200"/>
      <c r="G39" s="200"/>
    </row>
    <row r="40" spans="1:7" s="2" customFormat="1" ht="9.9499999999999993" customHeight="1" x14ac:dyDescent="0.25">
      <c r="A40" s="200" t="s">
        <v>214</v>
      </c>
      <c r="B40" s="200"/>
      <c r="C40" s="200"/>
      <c r="D40" s="200"/>
      <c r="E40" s="200"/>
      <c r="F40" s="200"/>
      <c r="G40" s="200"/>
    </row>
    <row r="41" spans="1:7" s="2" customFormat="1" x14ac:dyDescent="0.25">
      <c r="A41" s="111"/>
      <c r="B41" s="111"/>
      <c r="C41" s="111"/>
      <c r="D41" s="111"/>
      <c r="E41" s="111"/>
      <c r="F41" s="111"/>
      <c r="G41" s="111"/>
    </row>
    <row r="42" spans="1:7" x14ac:dyDescent="0.25">
      <c r="A42" s="110" t="s">
        <v>1708</v>
      </c>
    </row>
    <row r="48" spans="1:7" x14ac:dyDescent="0.25">
      <c r="A48" s="199"/>
      <c r="B48" s="199"/>
    </row>
    <row r="49" spans="1:4" x14ac:dyDescent="0.25">
      <c r="A49" s="198" t="str">
        <f>+B8</f>
        <v>Roberto Magno Leite Pereira</v>
      </c>
      <c r="B49" s="198"/>
    </row>
    <row r="50" spans="1:4" x14ac:dyDescent="0.25">
      <c r="A50" s="199" t="str">
        <f>+B9</f>
        <v>Provedor</v>
      </c>
      <c r="B50" s="199"/>
    </row>
    <row r="51" spans="1:4" x14ac:dyDescent="0.25">
      <c r="A51" s="232" t="s">
        <v>438</v>
      </c>
      <c r="B51" s="232"/>
      <c r="C51" s="80"/>
      <c r="D51" s="80"/>
    </row>
  </sheetData>
  <sheetProtection password="E80B" sheet="1" objects="1" scenarios="1"/>
  <mergeCells count="50">
    <mergeCell ref="A51:B51"/>
    <mergeCell ref="A50:B50"/>
    <mergeCell ref="A32:G32"/>
    <mergeCell ref="B24:G24"/>
    <mergeCell ref="B25:G25"/>
    <mergeCell ref="B28:G28"/>
    <mergeCell ref="B27:G27"/>
    <mergeCell ref="A31:G31"/>
    <mergeCell ref="B26:G26"/>
    <mergeCell ref="B30:G30"/>
    <mergeCell ref="B29:G29"/>
    <mergeCell ref="C37:D37"/>
    <mergeCell ref="F38:G38"/>
    <mergeCell ref="F37:G37"/>
    <mergeCell ref="F33:G33"/>
    <mergeCell ref="F34:G34"/>
    <mergeCell ref="B22:G22"/>
    <mergeCell ref="B18:G18"/>
    <mergeCell ref="A18:A19"/>
    <mergeCell ref="B23:G23"/>
    <mergeCell ref="F17:G17"/>
    <mergeCell ref="A17:D17"/>
    <mergeCell ref="B10:G10"/>
    <mergeCell ref="B9:G9"/>
    <mergeCell ref="B12:G12"/>
    <mergeCell ref="A16:G16"/>
    <mergeCell ref="B13:G13"/>
    <mergeCell ref="B14:G14"/>
    <mergeCell ref="B15:G15"/>
    <mergeCell ref="B11:G11"/>
    <mergeCell ref="B1:G1"/>
    <mergeCell ref="B3:G3"/>
    <mergeCell ref="B4:G4"/>
    <mergeCell ref="B5:G5"/>
    <mergeCell ref="B8:G8"/>
    <mergeCell ref="B6:G6"/>
    <mergeCell ref="B7:G7"/>
    <mergeCell ref="A2:G2"/>
    <mergeCell ref="F35:G35"/>
    <mergeCell ref="A36:G36"/>
    <mergeCell ref="A37:B37"/>
    <mergeCell ref="A33:D33"/>
    <mergeCell ref="A34:D34"/>
    <mergeCell ref="A35:D35"/>
    <mergeCell ref="A49:B49"/>
    <mergeCell ref="A48:B48"/>
    <mergeCell ref="A40:G40"/>
    <mergeCell ref="A39:G39"/>
    <mergeCell ref="A38:B38"/>
    <mergeCell ref="C38:D38"/>
  </mergeCells>
  <phoneticPr fontId="5" type="noConversion"/>
  <dataValidations count="4">
    <dataValidation type="list" allowBlank="1" showInputMessage="1" showErrorMessage="1" sqref="B27:G27">
      <formula1>NatDesp</formula1>
    </dataValidation>
    <dataValidation type="list" allowBlank="1" showInputMessage="1" showErrorMessage="1" sqref="B30:G30">
      <formula1>Fonte</formula1>
    </dataValidation>
    <dataValidation type="list" allowBlank="1" showInputMessage="1" showErrorMessage="1" sqref="B26:G26">
      <formula1>UGE</formula1>
    </dataValidation>
    <dataValidation type="list" allowBlank="1" showInputMessage="1" showErrorMessage="1" sqref="B25:G25">
      <formula1>LeiAutorizadora</formula1>
    </dataValidation>
  </dataValidations>
  <pageMargins left="0.6692913385826772" right="0.27559055118110237" top="1.5748031496062993" bottom="0.55118110236220474" header="0.31496062992125984" footer="0.31496062992125984"/>
  <pageSetup paperSize="9" scale="75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8"/>
  <sheetViews>
    <sheetView showGridLines="0" topLeftCell="A4" workbookViewId="0">
      <selection activeCell="I11" sqref="I11"/>
    </sheetView>
  </sheetViews>
  <sheetFormatPr defaultColWidth="11" defaultRowHeight="15.75" x14ac:dyDescent="0.25"/>
  <cols>
    <col min="1" max="1" width="5.375" bestFit="1" customWidth="1"/>
    <col min="2" max="3" width="13.875" customWidth="1"/>
    <col min="4" max="4" width="11.375" customWidth="1"/>
    <col min="5" max="5" width="15.5" customWidth="1"/>
    <col min="6" max="6" width="17" customWidth="1"/>
    <col min="7" max="7" width="9" customWidth="1"/>
    <col min="8" max="8" width="13.875" customWidth="1"/>
    <col min="9" max="9" width="8" bestFit="1" customWidth="1"/>
  </cols>
  <sheetData>
    <row r="1" spans="1:14" ht="24" customHeight="1" x14ac:dyDescent="0.25">
      <c r="A1" s="296" t="str">
        <f>CONCATENATE(Inicio!A3," ",Inicio!B3)</f>
        <v>Beneficiário: Santa Casa de Misericórdia de Santo Amaro</v>
      </c>
      <c r="B1" s="296"/>
      <c r="C1" s="296"/>
      <c r="D1" s="296"/>
      <c r="E1" s="296"/>
      <c r="F1" s="296"/>
      <c r="G1" s="296"/>
      <c r="H1" s="296"/>
      <c r="I1" s="296"/>
    </row>
    <row r="2" spans="1:14" ht="24" customHeight="1" x14ac:dyDescent="0.25">
      <c r="A2" s="297" t="str">
        <f>CONCATENATE(Inicio!A4," ",Inicio!B4)</f>
        <v>CNPJ: 57.038.952/0001-11</v>
      </c>
      <c r="B2" s="297"/>
      <c r="C2" s="297"/>
      <c r="D2" s="297"/>
      <c r="E2" s="297"/>
      <c r="F2" s="297"/>
      <c r="G2" s="297"/>
      <c r="H2" s="297"/>
      <c r="I2" s="297"/>
    </row>
    <row r="3" spans="1:14" ht="24" customHeight="1" x14ac:dyDescent="0.25">
      <c r="A3" s="297" t="str">
        <f>CONCATENATE(Inicio!A5," ",Inicio!B5," - ",Inicio!B6," - ",Inicio!A7," ",Inicio!B7)</f>
        <v>Endereço: Rua Isabel Schmidt 59 - São Paulo - CEP: 04743-030</v>
      </c>
      <c r="B3" s="297"/>
      <c r="C3" s="297"/>
      <c r="D3" s="297"/>
      <c r="E3" s="297"/>
      <c r="F3" s="297"/>
      <c r="G3" s="297"/>
      <c r="H3" s="297"/>
      <c r="I3" s="297"/>
    </row>
    <row r="4" spans="1:14" ht="9" customHeight="1" x14ac:dyDescent="0.25">
      <c r="A4" s="355"/>
      <c r="B4" s="355"/>
      <c r="C4" s="355"/>
      <c r="D4" s="355"/>
      <c r="E4" s="355"/>
      <c r="F4" s="355"/>
      <c r="G4" s="355"/>
      <c r="H4" s="355"/>
      <c r="I4" s="355"/>
    </row>
    <row r="5" spans="1:14" ht="24" customHeight="1" x14ac:dyDescent="0.25">
      <c r="A5" s="290" t="s">
        <v>62</v>
      </c>
      <c r="B5" s="290"/>
      <c r="C5" s="298" t="str">
        <f>+Inicio!A21</f>
        <v xml:space="preserve">Prorrogação: </v>
      </c>
      <c r="D5" s="298"/>
      <c r="E5" s="298"/>
      <c r="F5" s="298"/>
      <c r="G5" s="22" t="s">
        <v>14</v>
      </c>
      <c r="H5" s="359">
        <f>+Inicio!G21</f>
        <v>0</v>
      </c>
      <c r="I5" s="359"/>
    </row>
    <row r="6" spans="1:14" ht="24" customHeight="1" x14ac:dyDescent="0.25">
      <c r="A6" s="290" t="s">
        <v>15</v>
      </c>
      <c r="B6" s="290"/>
      <c r="C6" s="291">
        <f>+Inicio!C19</f>
        <v>43871</v>
      </c>
      <c r="D6" s="291"/>
      <c r="E6" s="8" t="s">
        <v>16</v>
      </c>
      <c r="F6" s="14">
        <f>+Inicio!E19</f>
        <v>45291</v>
      </c>
      <c r="G6" s="8" t="s">
        <v>6</v>
      </c>
      <c r="H6" s="292" t="str">
        <f>+Inicio!B26</f>
        <v>09.01.96</v>
      </c>
      <c r="I6" s="292"/>
    </row>
    <row r="7" spans="1:14" ht="24" customHeight="1" x14ac:dyDescent="0.25">
      <c r="A7" s="293" t="s">
        <v>5</v>
      </c>
      <c r="B7" s="293"/>
      <c r="C7" s="294" t="str">
        <f>+Inicio!B28</f>
        <v>Subvenção - Custeio</v>
      </c>
      <c r="D7" s="294"/>
      <c r="E7" s="9"/>
      <c r="F7" s="9"/>
      <c r="G7" s="9"/>
      <c r="H7" s="9"/>
      <c r="I7" s="9"/>
    </row>
    <row r="8" spans="1:14" ht="9" customHeight="1" x14ac:dyDescent="0.25">
      <c r="A8" s="3"/>
      <c r="B8" s="3"/>
      <c r="C8" s="3"/>
      <c r="D8" s="3"/>
      <c r="E8" s="3"/>
      <c r="I8" s="4"/>
    </row>
    <row r="9" spans="1:14" ht="29.1" customHeight="1" x14ac:dyDescent="0.25">
      <c r="B9" s="356" t="s">
        <v>386</v>
      </c>
      <c r="C9" s="357"/>
      <c r="D9" s="357"/>
      <c r="E9" s="357"/>
      <c r="F9" s="357"/>
      <c r="G9" s="357"/>
      <c r="H9" s="358"/>
      <c r="N9" s="23"/>
    </row>
    <row r="10" spans="1:14" ht="29.1" customHeight="1" x14ac:dyDescent="0.25">
      <c r="A10" s="150" t="s">
        <v>11</v>
      </c>
      <c r="B10" s="361" t="s">
        <v>388</v>
      </c>
      <c r="C10" s="361"/>
      <c r="D10" s="361"/>
      <c r="E10" s="361"/>
      <c r="F10" s="361"/>
      <c r="G10" s="361"/>
      <c r="H10" s="361"/>
      <c r="I10" s="150" t="s">
        <v>13</v>
      </c>
      <c r="N10" s="23"/>
    </row>
    <row r="11" spans="1:14" ht="29.1" customHeight="1" x14ac:dyDescent="0.25">
      <c r="A11" s="147">
        <v>1</v>
      </c>
      <c r="B11" s="362" t="s">
        <v>382</v>
      </c>
      <c r="C11" s="362"/>
      <c r="D11" s="362"/>
      <c r="E11" s="362"/>
      <c r="F11" s="362"/>
      <c r="G11" s="362"/>
      <c r="H11" s="362"/>
      <c r="I11" s="151"/>
      <c r="N11" s="23"/>
    </row>
    <row r="12" spans="1:14" ht="29.1" customHeight="1" x14ac:dyDescent="0.25">
      <c r="A12" s="147">
        <v>2</v>
      </c>
      <c r="B12" s="362" t="s">
        <v>383</v>
      </c>
      <c r="C12" s="362"/>
      <c r="D12" s="362"/>
      <c r="E12" s="362"/>
      <c r="F12" s="362"/>
      <c r="G12" s="362"/>
      <c r="H12" s="362"/>
      <c r="I12" s="151"/>
      <c r="N12" s="23"/>
    </row>
    <row r="13" spans="1:14" ht="29.1" customHeight="1" x14ac:dyDescent="0.25">
      <c r="A13" s="147">
        <v>3</v>
      </c>
      <c r="B13" s="362" t="s">
        <v>384</v>
      </c>
      <c r="C13" s="362"/>
      <c r="D13" s="362"/>
      <c r="E13" s="362"/>
      <c r="F13" s="362"/>
      <c r="G13" s="362"/>
      <c r="H13" s="362"/>
      <c r="I13" s="151"/>
      <c r="N13" s="23"/>
    </row>
    <row r="14" spans="1:14" ht="29.1" customHeight="1" x14ac:dyDescent="0.25">
      <c r="A14" s="147">
        <v>4</v>
      </c>
      <c r="B14" s="353" t="s">
        <v>389</v>
      </c>
      <c r="C14" s="353"/>
      <c r="D14" s="353"/>
      <c r="E14" s="353"/>
      <c r="F14" s="353"/>
      <c r="G14" s="353"/>
      <c r="H14" s="353"/>
      <c r="I14" s="151"/>
      <c r="N14" s="23"/>
    </row>
    <row r="15" spans="1:14" ht="29.1" customHeight="1" x14ac:dyDescent="0.25">
      <c r="A15" s="147">
        <v>5</v>
      </c>
      <c r="B15" s="353" t="s">
        <v>390</v>
      </c>
      <c r="C15" s="353"/>
      <c r="D15" s="353"/>
      <c r="E15" s="353"/>
      <c r="F15" s="353"/>
      <c r="G15" s="353"/>
      <c r="H15" s="353"/>
      <c r="I15" s="151"/>
      <c r="N15" s="23"/>
    </row>
    <row r="16" spans="1:14" ht="29.1" customHeight="1" x14ac:dyDescent="0.25">
      <c r="A16" s="147">
        <v>6</v>
      </c>
      <c r="B16" s="353" t="s">
        <v>391</v>
      </c>
      <c r="C16" s="353"/>
      <c r="D16" s="353"/>
      <c r="E16" s="353"/>
      <c r="F16" s="353"/>
      <c r="G16" s="353"/>
      <c r="H16" s="353"/>
      <c r="I16" s="151"/>
      <c r="N16" s="23"/>
    </row>
    <row r="17" spans="1:14" ht="29.1" customHeight="1" x14ac:dyDescent="0.25">
      <c r="A17" s="147">
        <v>7</v>
      </c>
      <c r="B17" s="353" t="s">
        <v>392</v>
      </c>
      <c r="C17" s="353"/>
      <c r="D17" s="353"/>
      <c r="E17" s="353"/>
      <c r="F17" s="353"/>
      <c r="G17" s="353"/>
      <c r="H17" s="353"/>
      <c r="I17" s="151"/>
      <c r="N17" s="23"/>
    </row>
    <row r="18" spans="1:14" ht="29.1" customHeight="1" x14ac:dyDescent="0.25">
      <c r="A18" s="147">
        <v>8</v>
      </c>
      <c r="B18" s="353" t="s">
        <v>393</v>
      </c>
      <c r="C18" s="353"/>
      <c r="D18" s="353"/>
      <c r="E18" s="353"/>
      <c r="F18" s="353"/>
      <c r="G18" s="353"/>
      <c r="H18" s="353"/>
      <c r="I18" s="151"/>
      <c r="N18" s="23"/>
    </row>
    <row r="19" spans="1:14" ht="29.1" customHeight="1" x14ac:dyDescent="0.25">
      <c r="A19" s="147">
        <v>9</v>
      </c>
      <c r="B19" s="353" t="s">
        <v>394</v>
      </c>
      <c r="C19" s="353"/>
      <c r="D19" s="353"/>
      <c r="E19" s="353"/>
      <c r="F19" s="353"/>
      <c r="G19" s="353"/>
      <c r="H19" s="353"/>
      <c r="I19" s="151"/>
      <c r="N19" s="23"/>
    </row>
    <row r="20" spans="1:14" ht="29.1" customHeight="1" x14ac:dyDescent="0.25">
      <c r="A20" s="147">
        <v>10</v>
      </c>
      <c r="B20" s="353" t="s">
        <v>395</v>
      </c>
      <c r="C20" s="353"/>
      <c r="D20" s="353"/>
      <c r="E20" s="353"/>
      <c r="F20" s="353"/>
      <c r="G20" s="353"/>
      <c r="H20" s="353"/>
      <c r="I20" s="151"/>
      <c r="N20" s="23"/>
    </row>
    <row r="21" spans="1:14" ht="29.1" customHeight="1" x14ac:dyDescent="0.25">
      <c r="A21" s="147">
        <v>11</v>
      </c>
      <c r="B21" s="353" t="s">
        <v>396</v>
      </c>
      <c r="C21" s="353"/>
      <c r="D21" s="353"/>
      <c r="E21" s="353"/>
      <c r="F21" s="353"/>
      <c r="G21" s="353"/>
      <c r="H21" s="353"/>
      <c r="I21" s="151"/>
      <c r="N21" s="23"/>
    </row>
    <row r="22" spans="1:14" ht="36" customHeight="1" x14ac:dyDescent="0.25">
      <c r="A22" s="147">
        <v>12</v>
      </c>
      <c r="B22" s="352" t="s">
        <v>397</v>
      </c>
      <c r="C22" s="352"/>
      <c r="D22" s="352"/>
      <c r="E22" s="352"/>
      <c r="F22" s="352"/>
      <c r="G22" s="352"/>
      <c r="H22" s="352"/>
      <c r="I22" s="151"/>
      <c r="N22" s="23"/>
    </row>
    <row r="23" spans="1:14" ht="36" customHeight="1" x14ac:dyDescent="0.25">
      <c r="A23" s="147">
        <v>13</v>
      </c>
      <c r="B23" s="352" t="s">
        <v>398</v>
      </c>
      <c r="C23" s="352"/>
      <c r="D23" s="352"/>
      <c r="E23" s="352"/>
      <c r="F23" s="352"/>
      <c r="G23" s="352"/>
      <c r="H23" s="352"/>
      <c r="I23" s="151"/>
      <c r="N23" s="23"/>
    </row>
    <row r="24" spans="1:14" ht="36" customHeight="1" x14ac:dyDescent="0.25">
      <c r="A24" s="147">
        <v>14</v>
      </c>
      <c r="B24" s="352" t="s">
        <v>399</v>
      </c>
      <c r="C24" s="352"/>
      <c r="D24" s="352"/>
      <c r="E24" s="352"/>
      <c r="F24" s="352"/>
      <c r="G24" s="352"/>
      <c r="H24" s="352"/>
      <c r="I24" s="151"/>
      <c r="N24" s="23"/>
    </row>
    <row r="25" spans="1:14" ht="29.1" customHeight="1" x14ac:dyDescent="0.25">
      <c r="A25" s="147">
        <v>15</v>
      </c>
      <c r="B25" s="352" t="s">
        <v>400</v>
      </c>
      <c r="C25" s="352"/>
      <c r="D25" s="352"/>
      <c r="E25" s="352"/>
      <c r="F25" s="352"/>
      <c r="G25" s="352"/>
      <c r="H25" s="352"/>
      <c r="I25" s="151"/>
      <c r="N25" s="23"/>
    </row>
    <row r="26" spans="1:14" ht="36" customHeight="1" x14ac:dyDescent="0.25">
      <c r="A26" s="147">
        <v>16</v>
      </c>
      <c r="B26" s="352" t="s">
        <v>401</v>
      </c>
      <c r="C26" s="352"/>
      <c r="D26" s="352"/>
      <c r="E26" s="352"/>
      <c r="F26" s="352"/>
      <c r="G26" s="352"/>
      <c r="H26" s="352"/>
      <c r="I26" s="151"/>
      <c r="N26" s="23"/>
    </row>
    <row r="27" spans="1:14" ht="36" customHeight="1" x14ac:dyDescent="0.25">
      <c r="A27" s="147">
        <v>17</v>
      </c>
      <c r="B27" s="352" t="s">
        <v>402</v>
      </c>
      <c r="C27" s="352"/>
      <c r="D27" s="352"/>
      <c r="E27" s="352"/>
      <c r="F27" s="352"/>
      <c r="G27" s="352"/>
      <c r="H27" s="352"/>
      <c r="I27" s="151"/>
      <c r="N27" s="23"/>
    </row>
    <row r="28" spans="1:14" ht="29.1" customHeight="1" x14ac:dyDescent="0.25">
      <c r="A28" s="147">
        <v>18</v>
      </c>
      <c r="B28" s="353" t="s">
        <v>403</v>
      </c>
      <c r="C28" s="353"/>
      <c r="D28" s="353"/>
      <c r="E28" s="353"/>
      <c r="F28" s="353"/>
      <c r="G28" s="353"/>
      <c r="H28" s="353"/>
      <c r="I28" s="151"/>
      <c r="N28" s="23"/>
    </row>
    <row r="29" spans="1:14" ht="36" customHeight="1" x14ac:dyDescent="0.25">
      <c r="A29" s="147">
        <v>19</v>
      </c>
      <c r="B29" s="352" t="s">
        <v>404</v>
      </c>
      <c r="C29" s="352"/>
      <c r="D29" s="352"/>
      <c r="E29" s="352"/>
      <c r="F29" s="352"/>
      <c r="G29" s="352"/>
      <c r="H29" s="352"/>
      <c r="I29" s="151"/>
      <c r="N29" s="23"/>
    </row>
    <row r="30" spans="1:14" ht="36" customHeight="1" x14ac:dyDescent="0.25">
      <c r="A30" s="147">
        <v>20</v>
      </c>
      <c r="B30" s="352" t="s">
        <v>405</v>
      </c>
      <c r="C30" s="352"/>
      <c r="D30" s="352"/>
      <c r="E30" s="352"/>
      <c r="F30" s="352"/>
      <c r="G30" s="352"/>
      <c r="H30" s="352"/>
      <c r="I30" s="151"/>
      <c r="N30" s="23"/>
    </row>
    <row r="31" spans="1:14" ht="36" customHeight="1" x14ac:dyDescent="0.25">
      <c r="A31" s="147">
        <v>21</v>
      </c>
      <c r="B31" s="352" t="s">
        <v>406</v>
      </c>
      <c r="C31" s="352"/>
      <c r="D31" s="352"/>
      <c r="E31" s="352"/>
      <c r="F31" s="352"/>
      <c r="G31" s="352"/>
      <c r="H31" s="352"/>
      <c r="I31" s="151"/>
      <c r="N31" s="23"/>
    </row>
    <row r="32" spans="1:14" ht="36" customHeight="1" x14ac:dyDescent="0.25">
      <c r="A32" s="147">
        <v>22</v>
      </c>
      <c r="B32" s="352" t="s">
        <v>407</v>
      </c>
      <c r="C32" s="352"/>
      <c r="D32" s="352"/>
      <c r="E32" s="352"/>
      <c r="F32" s="352"/>
      <c r="G32" s="352"/>
      <c r="H32" s="352"/>
      <c r="I32" s="151"/>
      <c r="N32" s="23"/>
    </row>
    <row r="33" spans="1:14" ht="36" customHeight="1" x14ac:dyDescent="0.25">
      <c r="A33" s="147">
        <v>23</v>
      </c>
      <c r="B33" s="352" t="s">
        <v>408</v>
      </c>
      <c r="C33" s="352"/>
      <c r="D33" s="352"/>
      <c r="E33" s="352"/>
      <c r="F33" s="352"/>
      <c r="G33" s="352"/>
      <c r="H33" s="352"/>
      <c r="I33" s="151"/>
      <c r="N33" s="23"/>
    </row>
    <row r="34" spans="1:14" ht="29.1" customHeight="1" x14ac:dyDescent="0.25">
      <c r="A34" s="147">
        <v>24</v>
      </c>
      <c r="B34" s="352" t="s">
        <v>409</v>
      </c>
      <c r="C34" s="352"/>
      <c r="D34" s="352"/>
      <c r="E34" s="352"/>
      <c r="F34" s="352"/>
      <c r="G34" s="352"/>
      <c r="H34" s="352"/>
      <c r="I34" s="151"/>
      <c r="N34" s="23"/>
    </row>
    <row r="35" spans="1:14" ht="29.1" customHeight="1" x14ac:dyDescent="0.25">
      <c r="A35" s="147">
        <v>25</v>
      </c>
      <c r="B35" s="352" t="s">
        <v>410</v>
      </c>
      <c r="C35" s="352"/>
      <c r="D35" s="352"/>
      <c r="E35" s="352"/>
      <c r="F35" s="352"/>
      <c r="G35" s="352"/>
      <c r="H35" s="352"/>
      <c r="I35" s="151"/>
      <c r="N35" s="23"/>
    </row>
    <row r="36" spans="1:14" ht="29.1" customHeight="1" x14ac:dyDescent="0.25">
      <c r="A36" s="147">
        <v>26</v>
      </c>
      <c r="B36" s="352" t="s">
        <v>411</v>
      </c>
      <c r="C36" s="352"/>
      <c r="D36" s="352"/>
      <c r="E36" s="352"/>
      <c r="F36" s="352"/>
      <c r="G36" s="352"/>
      <c r="H36" s="352"/>
      <c r="I36" s="151"/>
      <c r="N36" s="23"/>
    </row>
    <row r="37" spans="1:14" ht="36" customHeight="1" x14ac:dyDescent="0.25">
      <c r="A37" s="147">
        <v>27</v>
      </c>
      <c r="B37" s="352" t="s">
        <v>412</v>
      </c>
      <c r="C37" s="352"/>
      <c r="D37" s="352"/>
      <c r="E37" s="352"/>
      <c r="F37" s="352"/>
      <c r="G37" s="352"/>
      <c r="H37" s="352"/>
      <c r="I37" s="151"/>
      <c r="N37" s="23"/>
    </row>
    <row r="38" spans="1:14" ht="29.1" customHeight="1" x14ac:dyDescent="0.25">
      <c r="A38" s="147">
        <v>28</v>
      </c>
      <c r="B38" s="352" t="s">
        <v>413</v>
      </c>
      <c r="C38" s="352"/>
      <c r="D38" s="352"/>
      <c r="E38" s="352"/>
      <c r="F38" s="352"/>
      <c r="G38" s="352"/>
      <c r="H38" s="352"/>
      <c r="I38" s="151"/>
      <c r="N38" s="23"/>
    </row>
    <row r="39" spans="1:14" ht="29.1" customHeight="1" x14ac:dyDescent="0.25">
      <c r="A39" s="147">
        <v>29</v>
      </c>
      <c r="B39" s="352" t="s">
        <v>414</v>
      </c>
      <c r="C39" s="352"/>
      <c r="D39" s="352"/>
      <c r="E39" s="352"/>
      <c r="F39" s="352"/>
      <c r="G39" s="352"/>
      <c r="H39" s="352"/>
      <c r="I39" s="151"/>
      <c r="N39" s="23"/>
    </row>
    <row r="40" spans="1:14" ht="29.1" customHeight="1" x14ac:dyDescent="0.25">
      <c r="A40" s="147">
        <v>30</v>
      </c>
      <c r="B40" s="352" t="s">
        <v>415</v>
      </c>
      <c r="C40" s="352"/>
      <c r="D40" s="352"/>
      <c r="E40" s="352"/>
      <c r="F40" s="352"/>
      <c r="G40" s="352"/>
      <c r="H40" s="352"/>
      <c r="I40" s="151"/>
      <c r="N40" s="23"/>
    </row>
    <row r="41" spans="1:14" ht="36" customHeight="1" x14ac:dyDescent="0.25">
      <c r="A41" s="147">
        <v>31</v>
      </c>
      <c r="B41" s="352" t="s">
        <v>416</v>
      </c>
      <c r="C41" s="352"/>
      <c r="D41" s="352"/>
      <c r="E41" s="352"/>
      <c r="F41" s="352"/>
      <c r="G41" s="352"/>
      <c r="H41" s="352"/>
      <c r="I41" s="151"/>
      <c r="N41" s="23"/>
    </row>
    <row r="42" spans="1:14" ht="36" customHeight="1" x14ac:dyDescent="0.25">
      <c r="A42" s="147">
        <v>32</v>
      </c>
      <c r="B42" s="352" t="s">
        <v>417</v>
      </c>
      <c r="C42" s="352"/>
      <c r="D42" s="352"/>
      <c r="E42" s="352"/>
      <c r="F42" s="352"/>
      <c r="G42" s="352"/>
      <c r="H42" s="352"/>
      <c r="I42" s="151"/>
      <c r="N42" s="23"/>
    </row>
    <row r="43" spans="1:14" ht="29.1" customHeight="1" x14ac:dyDescent="0.25">
      <c r="A43" s="147">
        <v>33</v>
      </c>
      <c r="B43" s="352" t="s">
        <v>418</v>
      </c>
      <c r="C43" s="352"/>
      <c r="D43" s="352"/>
      <c r="E43" s="352"/>
      <c r="F43" s="352"/>
      <c r="G43" s="352"/>
      <c r="H43" s="352"/>
      <c r="I43" s="151"/>
      <c r="N43" s="23"/>
    </row>
    <row r="44" spans="1:14" ht="48.75" customHeight="1" x14ac:dyDescent="0.25">
      <c r="A44" s="154"/>
      <c r="B44" s="360" t="s">
        <v>385</v>
      </c>
      <c r="C44" s="360"/>
      <c r="D44" s="360"/>
      <c r="E44" s="360"/>
      <c r="F44" s="360"/>
      <c r="G44" s="360"/>
      <c r="H44" s="360"/>
      <c r="I44" s="155"/>
      <c r="N44" s="23"/>
    </row>
    <row r="45" spans="1:14" ht="29.1" customHeight="1" x14ac:dyDescent="0.25">
      <c r="A45" s="147"/>
      <c r="B45" s="361" t="s">
        <v>387</v>
      </c>
      <c r="C45" s="361"/>
      <c r="D45" s="361"/>
      <c r="E45" s="361"/>
      <c r="F45" s="361"/>
      <c r="G45" s="361"/>
      <c r="H45" s="361"/>
      <c r="I45" s="151"/>
      <c r="N45" s="23"/>
    </row>
    <row r="46" spans="1:14" s="148" customFormat="1" ht="36" customHeight="1" x14ac:dyDescent="0.25">
      <c r="A46" s="152">
        <v>1</v>
      </c>
      <c r="B46" s="354" t="s">
        <v>419</v>
      </c>
      <c r="C46" s="352"/>
      <c r="D46" s="352"/>
      <c r="E46" s="352"/>
      <c r="F46" s="352"/>
      <c r="G46" s="352"/>
      <c r="H46" s="352"/>
      <c r="I46" s="153"/>
      <c r="N46" s="149"/>
    </row>
    <row r="47" spans="1:14" s="148" customFormat="1" ht="29.1" customHeight="1" x14ac:dyDescent="0.25">
      <c r="A47" s="152">
        <v>2</v>
      </c>
      <c r="B47" s="354" t="s">
        <v>420</v>
      </c>
      <c r="C47" s="352"/>
      <c r="D47" s="352"/>
      <c r="E47" s="352"/>
      <c r="F47" s="352"/>
      <c r="G47" s="352"/>
      <c r="H47" s="352"/>
      <c r="I47" s="153"/>
      <c r="N47" s="149"/>
    </row>
    <row r="48" spans="1:14" s="148" customFormat="1" ht="36" customHeight="1" x14ac:dyDescent="0.25">
      <c r="A48" s="152">
        <v>3</v>
      </c>
      <c r="B48" s="354" t="s">
        <v>421</v>
      </c>
      <c r="C48" s="352"/>
      <c r="D48" s="352"/>
      <c r="E48" s="352"/>
      <c r="F48" s="352"/>
      <c r="G48" s="352"/>
      <c r="H48" s="352"/>
      <c r="I48" s="153"/>
      <c r="N48" s="149"/>
    </row>
    <row r="49" spans="1:14" s="148" customFormat="1" ht="36" customHeight="1" x14ac:dyDescent="0.25">
      <c r="A49" s="152">
        <v>4</v>
      </c>
      <c r="B49" s="354" t="s">
        <v>422</v>
      </c>
      <c r="C49" s="352"/>
      <c r="D49" s="352"/>
      <c r="E49" s="352"/>
      <c r="F49" s="352"/>
      <c r="G49" s="352"/>
      <c r="H49" s="352"/>
      <c r="I49" s="153"/>
      <c r="N49" s="149"/>
    </row>
    <row r="50" spans="1:14" s="148" customFormat="1" ht="36" customHeight="1" x14ac:dyDescent="0.25">
      <c r="A50" s="152">
        <v>5</v>
      </c>
      <c r="B50" s="354" t="s">
        <v>423</v>
      </c>
      <c r="C50" s="352"/>
      <c r="D50" s="352"/>
      <c r="E50" s="352"/>
      <c r="F50" s="352"/>
      <c r="G50" s="352"/>
      <c r="H50" s="352"/>
      <c r="I50" s="153"/>
      <c r="N50" s="149"/>
    </row>
    <row r="51" spans="1:14" s="148" customFormat="1" ht="29.1" customHeight="1" x14ac:dyDescent="0.25">
      <c r="A51" s="152">
        <v>6</v>
      </c>
      <c r="B51" s="354" t="s">
        <v>424</v>
      </c>
      <c r="C51" s="352"/>
      <c r="D51" s="352"/>
      <c r="E51" s="352"/>
      <c r="F51" s="352"/>
      <c r="G51" s="352"/>
      <c r="H51" s="352"/>
      <c r="I51" s="153"/>
      <c r="N51" s="149"/>
    </row>
    <row r="52" spans="1:14" s="148" customFormat="1" ht="29.1" customHeight="1" x14ac:dyDescent="0.25">
      <c r="A52" s="152">
        <v>7</v>
      </c>
      <c r="B52" s="354" t="s">
        <v>425</v>
      </c>
      <c r="C52" s="352"/>
      <c r="D52" s="352"/>
      <c r="E52" s="352"/>
      <c r="F52" s="352"/>
      <c r="G52" s="352"/>
      <c r="H52" s="352"/>
      <c r="I52" s="153"/>
      <c r="N52" s="149"/>
    </row>
    <row r="53" spans="1:14" x14ac:dyDescent="0.25">
      <c r="A53" s="7"/>
      <c r="B53" s="6"/>
      <c r="C53" s="6"/>
      <c r="D53" s="6"/>
      <c r="E53" s="6"/>
      <c r="F53" s="6"/>
      <c r="G53" s="6"/>
      <c r="H53" s="6"/>
      <c r="I53" s="7"/>
    </row>
    <row r="54" spans="1:14" x14ac:dyDescent="0.25">
      <c r="I54" s="7"/>
    </row>
    <row r="55" spans="1:14" x14ac:dyDescent="0.25">
      <c r="A55" s="255" t="str">
        <f>+Inicio!A42</f>
        <v>São Paulo, 13 de outubro de 2021</v>
      </c>
      <c r="B55" s="255"/>
      <c r="C55" s="255"/>
      <c r="I55" s="7"/>
    </row>
    <row r="56" spans="1:14" x14ac:dyDescent="0.25">
      <c r="I56" s="7"/>
    </row>
    <row r="57" spans="1:14" x14ac:dyDescent="0.25">
      <c r="I57" s="6"/>
    </row>
    <row r="58" spans="1:14" x14ac:dyDescent="0.25">
      <c r="I58" s="6"/>
    </row>
  </sheetData>
  <sheetProtection password="E80B" sheet="1" objects="1" scenarios="1"/>
  <mergeCells count="57">
    <mergeCell ref="B50:H50"/>
    <mergeCell ref="B51:H51"/>
    <mergeCell ref="B52:H52"/>
    <mergeCell ref="B48:H48"/>
    <mergeCell ref="B49:H49"/>
    <mergeCell ref="B44:H44"/>
    <mergeCell ref="B10:H10"/>
    <mergeCell ref="B45:H45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46:H46"/>
    <mergeCell ref="B47:H47"/>
    <mergeCell ref="A55:C55"/>
    <mergeCell ref="A1:I1"/>
    <mergeCell ref="A2:I2"/>
    <mergeCell ref="A3:I3"/>
    <mergeCell ref="A4:I4"/>
    <mergeCell ref="B9:H9"/>
    <mergeCell ref="A5:B5"/>
    <mergeCell ref="A6:B6"/>
    <mergeCell ref="A7:B7"/>
    <mergeCell ref="H5:I5"/>
    <mergeCell ref="H6:I6"/>
    <mergeCell ref="C6:D6"/>
    <mergeCell ref="C7:D7"/>
    <mergeCell ref="C5:F5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</mergeCells>
  <phoneticPr fontId="5" type="noConversion"/>
  <pageMargins left="0.74803149606299213" right="0.27559055118110237" top="1.2204724409448819" bottom="0.78740157480314965" header="0.51181102362204722" footer="0.31496062992125984"/>
  <pageSetup paperSize="9" scale="79" fitToHeight="2" orientation="portrait" horizontalDpi="4294967292" verticalDpi="4294967292" r:id="rId1"/>
  <headerFooter>
    <oddHeader>&amp;L&amp;"Calibri,Regular"&amp;K000000LOGO&amp;CNOME DA ENTIDADE</oddHeader>
    <oddFooter xml:space="preserve">&amp;L&amp;"Calibri,Regular"&amp;K000000&amp;A&amp;REmitido: &amp;D - &amp;T </oddFooter>
  </headerFooter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8"/>
  <sheetViews>
    <sheetView showGridLines="0" topLeftCell="A27" workbookViewId="0">
      <selection activeCell="A48" sqref="A48:E49"/>
    </sheetView>
  </sheetViews>
  <sheetFormatPr defaultColWidth="11" defaultRowHeight="15.75" x14ac:dyDescent="0.25"/>
  <cols>
    <col min="1" max="1" width="5.375" bestFit="1" customWidth="1"/>
    <col min="2" max="3" width="13.875" customWidth="1"/>
    <col min="4" max="4" width="11.375" customWidth="1"/>
    <col min="5" max="5" width="15.5" customWidth="1"/>
    <col min="6" max="6" width="17" customWidth="1"/>
    <col min="7" max="7" width="9" customWidth="1"/>
    <col min="8" max="8" width="13.875" customWidth="1"/>
    <col min="9" max="9" width="8" bestFit="1" customWidth="1"/>
  </cols>
  <sheetData>
    <row r="1" spans="1:14" ht="24" customHeight="1" x14ac:dyDescent="0.25">
      <c r="A1" s="296" t="str">
        <f>CONCATENATE(Inicio!A3," ",Inicio!B3)</f>
        <v>Beneficiário: Santa Casa de Misericórdia de Santo Amaro</v>
      </c>
      <c r="B1" s="296"/>
      <c r="C1" s="296"/>
      <c r="D1" s="296"/>
      <c r="E1" s="296"/>
      <c r="F1" s="296"/>
      <c r="G1" s="296"/>
      <c r="H1" s="296"/>
      <c r="I1" s="296"/>
    </row>
    <row r="2" spans="1:14" ht="24" customHeight="1" x14ac:dyDescent="0.25">
      <c r="A2" s="297" t="str">
        <f>CONCATENATE(Inicio!A4," ",Inicio!B4)</f>
        <v>CNPJ: 57.038.952/0001-11</v>
      </c>
      <c r="B2" s="297"/>
      <c r="C2" s="297"/>
      <c r="D2" s="297"/>
      <c r="E2" s="297"/>
      <c r="F2" s="297"/>
      <c r="G2" s="297"/>
      <c r="H2" s="297"/>
      <c r="I2" s="297"/>
    </row>
    <row r="3" spans="1:14" ht="24" customHeight="1" x14ac:dyDescent="0.25">
      <c r="A3" s="297" t="str">
        <f>CONCATENATE(Inicio!A5," ",Inicio!B5," - ",Inicio!B6," - ",Inicio!A7," ",Inicio!B7)</f>
        <v>Endereço: Rua Isabel Schmidt 59 - São Paulo - CEP: 04743-030</v>
      </c>
      <c r="B3" s="297"/>
      <c r="C3" s="297"/>
      <c r="D3" s="297"/>
      <c r="E3" s="297"/>
      <c r="F3" s="297"/>
      <c r="G3" s="297"/>
      <c r="H3" s="297"/>
      <c r="I3" s="297"/>
    </row>
    <row r="4" spans="1:14" ht="9" customHeight="1" x14ac:dyDescent="0.25">
      <c r="A4" s="355"/>
      <c r="B4" s="355"/>
      <c r="C4" s="355"/>
      <c r="D4" s="355"/>
      <c r="E4" s="355"/>
      <c r="F4" s="355"/>
      <c r="G4" s="355"/>
      <c r="H4" s="355"/>
      <c r="I4" s="355"/>
    </row>
    <row r="5" spans="1:14" ht="24" customHeight="1" x14ac:dyDescent="0.25">
      <c r="A5" s="290" t="s">
        <v>62</v>
      </c>
      <c r="B5" s="290"/>
      <c r="C5" s="298" t="str">
        <f>+Inicio!A21</f>
        <v xml:space="preserve">Prorrogação: </v>
      </c>
      <c r="D5" s="298"/>
      <c r="E5" s="298"/>
      <c r="F5" s="298"/>
      <c r="G5" s="157" t="s">
        <v>14</v>
      </c>
      <c r="H5" s="359">
        <f>+Inicio!G21</f>
        <v>0</v>
      </c>
      <c r="I5" s="359"/>
    </row>
    <row r="6" spans="1:14" ht="24" customHeight="1" x14ac:dyDescent="0.25">
      <c r="A6" s="290" t="s">
        <v>15</v>
      </c>
      <c r="B6" s="290"/>
      <c r="C6" s="291">
        <f>+Inicio!C19</f>
        <v>43871</v>
      </c>
      <c r="D6" s="291"/>
      <c r="E6" s="157" t="s">
        <v>16</v>
      </c>
      <c r="F6" s="158">
        <f>+Inicio!E19</f>
        <v>45291</v>
      </c>
      <c r="G6" s="157" t="s">
        <v>6</v>
      </c>
      <c r="H6" s="292" t="str">
        <f>+Inicio!B26</f>
        <v>09.01.96</v>
      </c>
      <c r="I6" s="292"/>
    </row>
    <row r="7" spans="1:14" ht="24" customHeight="1" x14ac:dyDescent="0.25">
      <c r="A7" s="293" t="s">
        <v>5</v>
      </c>
      <c r="B7" s="293"/>
      <c r="C7" s="294" t="str">
        <f>+Inicio!B28</f>
        <v>Subvenção - Custeio</v>
      </c>
      <c r="D7" s="294"/>
      <c r="E7" s="9"/>
      <c r="F7" s="9"/>
      <c r="G7" s="9"/>
      <c r="H7" s="9"/>
      <c r="I7" s="9"/>
    </row>
    <row r="8" spans="1:14" ht="9" customHeight="1" x14ac:dyDescent="0.25">
      <c r="A8" s="160"/>
      <c r="B8" s="160"/>
      <c r="C8" s="160"/>
      <c r="D8" s="160"/>
      <c r="E8" s="160"/>
      <c r="I8" s="4"/>
    </row>
    <row r="9" spans="1:14" ht="29.1" customHeight="1" x14ac:dyDescent="0.25">
      <c r="B9" s="356" t="s">
        <v>386</v>
      </c>
      <c r="C9" s="357"/>
      <c r="D9" s="357"/>
      <c r="E9" s="357"/>
      <c r="F9" s="357"/>
      <c r="G9" s="357"/>
      <c r="H9" s="358"/>
      <c r="N9" s="23"/>
    </row>
    <row r="10" spans="1:14" ht="29.1" customHeight="1" x14ac:dyDescent="0.25">
      <c r="A10" s="150" t="s">
        <v>11</v>
      </c>
      <c r="B10" s="361" t="s">
        <v>388</v>
      </c>
      <c r="C10" s="361"/>
      <c r="D10" s="361"/>
      <c r="E10" s="361"/>
      <c r="F10" s="361"/>
      <c r="G10" s="361"/>
      <c r="H10" s="361"/>
      <c r="I10" s="150" t="s">
        <v>13</v>
      </c>
      <c r="N10" s="23"/>
    </row>
    <row r="11" spans="1:14" ht="29.1" customHeight="1" x14ac:dyDescent="0.25">
      <c r="A11" s="159">
        <v>1</v>
      </c>
      <c r="B11" s="362" t="s">
        <v>382</v>
      </c>
      <c r="C11" s="362"/>
      <c r="D11" s="362"/>
      <c r="E11" s="362"/>
      <c r="F11" s="362"/>
      <c r="G11" s="362"/>
      <c r="H11" s="362"/>
      <c r="I11" s="151"/>
      <c r="N11" s="23"/>
    </row>
    <row r="12" spans="1:14" ht="29.1" customHeight="1" x14ac:dyDescent="0.25">
      <c r="A12" s="159">
        <v>2</v>
      </c>
      <c r="B12" s="362" t="s">
        <v>383</v>
      </c>
      <c r="C12" s="362"/>
      <c r="D12" s="362"/>
      <c r="E12" s="362"/>
      <c r="F12" s="362"/>
      <c r="G12" s="362"/>
      <c r="H12" s="362"/>
      <c r="I12" s="151" t="s">
        <v>432</v>
      </c>
      <c r="N12" s="23"/>
    </row>
    <row r="13" spans="1:14" ht="29.1" customHeight="1" x14ac:dyDescent="0.25">
      <c r="A13" s="159">
        <v>3</v>
      </c>
      <c r="B13" s="362" t="s">
        <v>384</v>
      </c>
      <c r="C13" s="362"/>
      <c r="D13" s="362"/>
      <c r="E13" s="362"/>
      <c r="F13" s="362"/>
      <c r="G13" s="362"/>
      <c r="H13" s="362"/>
      <c r="I13" s="151" t="s">
        <v>432</v>
      </c>
      <c r="N13" s="23"/>
    </row>
    <row r="14" spans="1:14" ht="29.1" customHeight="1" x14ac:dyDescent="0.25">
      <c r="A14" s="159">
        <v>4</v>
      </c>
      <c r="B14" s="353" t="s">
        <v>389</v>
      </c>
      <c r="C14" s="353"/>
      <c r="D14" s="353"/>
      <c r="E14" s="353"/>
      <c r="F14" s="353"/>
      <c r="G14" s="353"/>
      <c r="H14" s="353"/>
      <c r="I14" s="151" t="s">
        <v>432</v>
      </c>
      <c r="N14" s="23"/>
    </row>
    <row r="15" spans="1:14" ht="29.1" customHeight="1" x14ac:dyDescent="0.25">
      <c r="A15" s="159">
        <v>5</v>
      </c>
      <c r="B15" s="353" t="s">
        <v>390</v>
      </c>
      <c r="C15" s="353"/>
      <c r="D15" s="353"/>
      <c r="E15" s="353"/>
      <c r="F15" s="353"/>
      <c r="G15" s="353"/>
      <c r="H15" s="353"/>
      <c r="I15" s="151" t="s">
        <v>432</v>
      </c>
      <c r="N15" s="23"/>
    </row>
    <row r="16" spans="1:14" ht="29.1" customHeight="1" x14ac:dyDescent="0.25">
      <c r="A16" s="159">
        <v>6</v>
      </c>
      <c r="B16" s="353" t="s">
        <v>391</v>
      </c>
      <c r="C16" s="353"/>
      <c r="D16" s="353"/>
      <c r="E16" s="353"/>
      <c r="F16" s="353"/>
      <c r="G16" s="353"/>
      <c r="H16" s="353"/>
      <c r="I16" s="151" t="s">
        <v>432</v>
      </c>
      <c r="N16" s="23"/>
    </row>
    <row r="17" spans="1:14" ht="29.1" customHeight="1" x14ac:dyDescent="0.25">
      <c r="A17" s="159">
        <v>7</v>
      </c>
      <c r="B17" s="353" t="s">
        <v>394</v>
      </c>
      <c r="C17" s="353"/>
      <c r="D17" s="353"/>
      <c r="E17" s="353"/>
      <c r="F17" s="353"/>
      <c r="G17" s="353"/>
      <c r="H17" s="353"/>
      <c r="I17" s="151" t="s">
        <v>432</v>
      </c>
      <c r="N17" s="23"/>
    </row>
    <row r="18" spans="1:14" ht="29.1" customHeight="1" x14ac:dyDescent="0.25">
      <c r="A18" s="159">
        <v>8</v>
      </c>
      <c r="B18" s="364" t="s">
        <v>426</v>
      </c>
      <c r="C18" s="365"/>
      <c r="D18" s="365"/>
      <c r="E18" s="365"/>
      <c r="F18" s="365"/>
      <c r="G18" s="365"/>
      <c r="H18" s="366"/>
      <c r="I18" s="151"/>
      <c r="N18" s="23"/>
    </row>
    <row r="19" spans="1:14" ht="29.1" customHeight="1" x14ac:dyDescent="0.25">
      <c r="A19" s="159">
        <v>9</v>
      </c>
      <c r="B19" s="364" t="s">
        <v>405</v>
      </c>
      <c r="C19" s="365"/>
      <c r="D19" s="365"/>
      <c r="E19" s="365"/>
      <c r="F19" s="365"/>
      <c r="G19" s="365"/>
      <c r="H19" s="366"/>
      <c r="I19" s="151"/>
      <c r="N19" s="23"/>
    </row>
    <row r="20" spans="1:14" ht="36" customHeight="1" x14ac:dyDescent="0.25">
      <c r="A20" s="159">
        <v>10</v>
      </c>
      <c r="B20" s="354" t="s">
        <v>427</v>
      </c>
      <c r="C20" s="352"/>
      <c r="D20" s="352"/>
      <c r="E20" s="352"/>
      <c r="F20" s="352"/>
      <c r="G20" s="352"/>
      <c r="H20" s="352"/>
      <c r="I20" s="151"/>
      <c r="N20" s="23"/>
    </row>
    <row r="21" spans="1:14" ht="36" customHeight="1" x14ac:dyDescent="0.25">
      <c r="A21" s="159">
        <v>11</v>
      </c>
      <c r="B21" s="352" t="s">
        <v>402</v>
      </c>
      <c r="C21" s="352"/>
      <c r="D21" s="352"/>
      <c r="E21" s="352"/>
      <c r="F21" s="352"/>
      <c r="G21" s="352"/>
      <c r="H21" s="352"/>
      <c r="I21" s="151"/>
      <c r="N21" s="23"/>
    </row>
    <row r="22" spans="1:14" ht="36" customHeight="1" x14ac:dyDescent="0.25">
      <c r="A22" s="159">
        <v>12</v>
      </c>
      <c r="B22" s="353" t="s">
        <v>403</v>
      </c>
      <c r="C22" s="353"/>
      <c r="D22" s="353"/>
      <c r="E22" s="353"/>
      <c r="F22" s="353"/>
      <c r="G22" s="353"/>
      <c r="H22" s="353"/>
      <c r="I22" s="151"/>
      <c r="N22" s="23"/>
    </row>
    <row r="23" spans="1:14" ht="36" customHeight="1" x14ac:dyDescent="0.25">
      <c r="A23" s="159">
        <v>13</v>
      </c>
      <c r="B23" s="363" t="s">
        <v>428</v>
      </c>
      <c r="C23" s="353"/>
      <c r="D23" s="353"/>
      <c r="E23" s="353"/>
      <c r="F23" s="353"/>
      <c r="G23" s="353"/>
      <c r="H23" s="353"/>
      <c r="I23" s="151"/>
      <c r="N23" s="23"/>
    </row>
    <row r="24" spans="1:14" ht="36" customHeight="1" x14ac:dyDescent="0.25">
      <c r="A24" s="159">
        <v>14</v>
      </c>
      <c r="B24" s="352" t="s">
        <v>409</v>
      </c>
      <c r="C24" s="352"/>
      <c r="D24" s="352"/>
      <c r="E24" s="352"/>
      <c r="F24" s="352"/>
      <c r="G24" s="352"/>
      <c r="H24" s="352"/>
      <c r="I24" s="151"/>
      <c r="N24" s="23"/>
    </row>
    <row r="25" spans="1:14" ht="36" customHeight="1" x14ac:dyDescent="0.25">
      <c r="A25" s="159">
        <v>15</v>
      </c>
      <c r="B25" s="352" t="s">
        <v>410</v>
      </c>
      <c r="C25" s="352"/>
      <c r="D25" s="352"/>
      <c r="E25" s="352"/>
      <c r="F25" s="352"/>
      <c r="G25" s="352"/>
      <c r="H25" s="352"/>
      <c r="I25" s="151"/>
      <c r="N25" s="23"/>
    </row>
    <row r="26" spans="1:14" ht="36" customHeight="1" x14ac:dyDescent="0.25">
      <c r="A26" s="159">
        <v>16</v>
      </c>
      <c r="B26" s="352" t="s">
        <v>411</v>
      </c>
      <c r="C26" s="352"/>
      <c r="D26" s="352"/>
      <c r="E26" s="352"/>
      <c r="F26" s="352"/>
      <c r="G26" s="352"/>
      <c r="H26" s="352"/>
      <c r="I26" s="151"/>
      <c r="N26" s="23"/>
    </row>
    <row r="27" spans="1:14" ht="36" customHeight="1" x14ac:dyDescent="0.25">
      <c r="A27" s="159">
        <v>17</v>
      </c>
      <c r="B27" s="352" t="s">
        <v>412</v>
      </c>
      <c r="C27" s="352"/>
      <c r="D27" s="352"/>
      <c r="E27" s="352"/>
      <c r="F27" s="352"/>
      <c r="G27" s="352"/>
      <c r="H27" s="352"/>
      <c r="I27" s="151"/>
      <c r="N27" s="23"/>
    </row>
    <row r="28" spans="1:14" ht="36" customHeight="1" x14ac:dyDescent="0.25">
      <c r="A28" s="159">
        <v>18</v>
      </c>
      <c r="B28" s="354" t="s">
        <v>429</v>
      </c>
      <c r="C28" s="352"/>
      <c r="D28" s="352"/>
      <c r="E28" s="352"/>
      <c r="F28" s="352"/>
      <c r="G28" s="352"/>
      <c r="H28" s="352"/>
      <c r="I28" s="151"/>
      <c r="N28" s="23"/>
    </row>
    <row r="29" spans="1:14" ht="29.1" customHeight="1" x14ac:dyDescent="0.25">
      <c r="A29" s="159">
        <v>19</v>
      </c>
      <c r="B29" s="363" t="s">
        <v>414</v>
      </c>
      <c r="C29" s="353"/>
      <c r="D29" s="353"/>
      <c r="E29" s="353"/>
      <c r="F29" s="353"/>
      <c r="G29" s="353"/>
      <c r="H29" s="353"/>
      <c r="I29" s="151"/>
      <c r="N29" s="23"/>
    </row>
    <row r="30" spans="1:14" ht="29.1" customHeight="1" x14ac:dyDescent="0.25">
      <c r="A30" s="159">
        <v>20</v>
      </c>
      <c r="B30" s="363" t="s">
        <v>415</v>
      </c>
      <c r="C30" s="353"/>
      <c r="D30" s="353"/>
      <c r="E30" s="353"/>
      <c r="F30" s="353"/>
      <c r="G30" s="353"/>
      <c r="H30" s="353"/>
      <c r="I30" s="151"/>
      <c r="N30" s="23"/>
    </row>
    <row r="31" spans="1:14" ht="36" customHeight="1" x14ac:dyDescent="0.25">
      <c r="A31" s="159">
        <v>21</v>
      </c>
      <c r="B31" s="352" t="s">
        <v>416</v>
      </c>
      <c r="C31" s="352"/>
      <c r="D31" s="352"/>
      <c r="E31" s="352"/>
      <c r="F31" s="352"/>
      <c r="G31" s="352"/>
      <c r="H31" s="352"/>
      <c r="I31" s="151"/>
      <c r="N31" s="23"/>
    </row>
    <row r="32" spans="1:14" ht="29.1" customHeight="1" x14ac:dyDescent="0.25">
      <c r="A32" s="159">
        <v>22</v>
      </c>
      <c r="B32" s="363" t="s">
        <v>430</v>
      </c>
      <c r="C32" s="353"/>
      <c r="D32" s="353"/>
      <c r="E32" s="353"/>
      <c r="F32" s="353"/>
      <c r="G32" s="353"/>
      <c r="H32" s="353"/>
      <c r="I32" s="151" t="s">
        <v>432</v>
      </c>
      <c r="N32" s="23"/>
    </row>
    <row r="33" spans="1:14" ht="29.1" customHeight="1" x14ac:dyDescent="0.25">
      <c r="A33" s="159">
        <v>23</v>
      </c>
      <c r="B33" s="363" t="s">
        <v>431</v>
      </c>
      <c r="C33" s="353"/>
      <c r="D33" s="353"/>
      <c r="E33" s="353"/>
      <c r="F33" s="353"/>
      <c r="G33" s="353"/>
      <c r="H33" s="353"/>
      <c r="I33" s="151"/>
      <c r="N33" s="23"/>
    </row>
    <row r="34" spans="1:14" ht="48.75" customHeight="1" x14ac:dyDescent="0.25">
      <c r="A34" s="154"/>
      <c r="B34" s="360" t="s">
        <v>385</v>
      </c>
      <c r="C34" s="360"/>
      <c r="D34" s="360"/>
      <c r="E34" s="360"/>
      <c r="F34" s="360"/>
      <c r="G34" s="360"/>
      <c r="H34" s="360"/>
      <c r="I34" s="155"/>
      <c r="N34" s="23"/>
    </row>
    <row r="35" spans="1:14" ht="29.1" customHeight="1" x14ac:dyDescent="0.25">
      <c r="A35" s="159"/>
      <c r="B35" s="361" t="s">
        <v>387</v>
      </c>
      <c r="C35" s="361"/>
      <c r="D35" s="361"/>
      <c r="E35" s="361"/>
      <c r="F35" s="361"/>
      <c r="G35" s="361"/>
      <c r="H35" s="361"/>
      <c r="I35" s="151"/>
      <c r="N35" s="23"/>
    </row>
    <row r="36" spans="1:14" s="148" customFormat="1" ht="36" customHeight="1" x14ac:dyDescent="0.25">
      <c r="A36" s="152">
        <v>1</v>
      </c>
      <c r="B36" s="354" t="s">
        <v>419</v>
      </c>
      <c r="C36" s="352"/>
      <c r="D36" s="352"/>
      <c r="E36" s="352"/>
      <c r="F36" s="352"/>
      <c r="G36" s="352"/>
      <c r="H36" s="352"/>
      <c r="I36" s="153"/>
      <c r="N36" s="149"/>
    </row>
    <row r="37" spans="1:14" s="148" customFormat="1" ht="29.1" customHeight="1" x14ac:dyDescent="0.25">
      <c r="A37" s="152">
        <v>2</v>
      </c>
      <c r="B37" s="354" t="s">
        <v>420</v>
      </c>
      <c r="C37" s="352"/>
      <c r="D37" s="352"/>
      <c r="E37" s="352"/>
      <c r="F37" s="352"/>
      <c r="G37" s="352"/>
      <c r="H37" s="352"/>
      <c r="I37" s="151" t="s">
        <v>432</v>
      </c>
      <c r="N37" s="149"/>
    </row>
    <row r="38" spans="1:14" s="148" customFormat="1" ht="36" customHeight="1" x14ac:dyDescent="0.25">
      <c r="A38" s="152">
        <v>3</v>
      </c>
      <c r="B38" s="354" t="s">
        <v>421</v>
      </c>
      <c r="C38" s="352"/>
      <c r="D38" s="352"/>
      <c r="E38" s="352"/>
      <c r="F38" s="352"/>
      <c r="G38" s="352"/>
      <c r="H38" s="352"/>
      <c r="I38" s="153"/>
      <c r="N38" s="149"/>
    </row>
    <row r="39" spans="1:14" s="148" customFormat="1" ht="36" customHeight="1" x14ac:dyDescent="0.25">
      <c r="A39" s="152">
        <v>4</v>
      </c>
      <c r="B39" s="354" t="s">
        <v>422</v>
      </c>
      <c r="C39" s="352"/>
      <c r="D39" s="352"/>
      <c r="E39" s="352"/>
      <c r="F39" s="352"/>
      <c r="G39" s="352"/>
      <c r="H39" s="352"/>
      <c r="I39" s="153"/>
      <c r="N39" s="149"/>
    </row>
    <row r="40" spans="1:14" s="148" customFormat="1" ht="36" customHeight="1" x14ac:dyDescent="0.25">
      <c r="A40" s="152">
        <v>5</v>
      </c>
      <c r="B40" s="354" t="s">
        <v>423</v>
      </c>
      <c r="C40" s="352"/>
      <c r="D40" s="352"/>
      <c r="E40" s="352"/>
      <c r="F40" s="352"/>
      <c r="G40" s="352"/>
      <c r="H40" s="352"/>
      <c r="I40" s="153"/>
      <c r="N40" s="149"/>
    </row>
    <row r="41" spans="1:14" s="148" customFormat="1" ht="29.1" customHeight="1" x14ac:dyDescent="0.25">
      <c r="A41" s="152">
        <v>6</v>
      </c>
      <c r="B41" s="354" t="s">
        <v>424</v>
      </c>
      <c r="C41" s="352"/>
      <c r="D41" s="352"/>
      <c r="E41" s="352"/>
      <c r="F41" s="352"/>
      <c r="G41" s="352"/>
      <c r="H41" s="352"/>
      <c r="I41" s="153"/>
      <c r="N41" s="149"/>
    </row>
    <row r="42" spans="1:14" s="148" customFormat="1" ht="29.1" customHeight="1" x14ac:dyDescent="0.25">
      <c r="A42" s="152">
        <v>7</v>
      </c>
      <c r="B42" s="354" t="s">
        <v>425</v>
      </c>
      <c r="C42" s="352"/>
      <c r="D42" s="352"/>
      <c r="E42" s="352"/>
      <c r="F42" s="352"/>
      <c r="G42" s="352"/>
      <c r="H42" s="352"/>
      <c r="I42" s="153"/>
      <c r="N42" s="149"/>
    </row>
    <row r="43" spans="1:14" x14ac:dyDescent="0.25">
      <c r="A43" s="74"/>
      <c r="B43" s="156"/>
      <c r="C43" s="156"/>
      <c r="D43" s="156"/>
      <c r="E43" s="156"/>
      <c r="F43" s="156"/>
      <c r="G43" s="156"/>
      <c r="H43" s="156"/>
      <c r="I43" s="74"/>
    </row>
    <row r="44" spans="1:14" x14ac:dyDescent="0.25">
      <c r="I44" s="74"/>
    </row>
    <row r="45" spans="1:14" x14ac:dyDescent="0.25">
      <c r="A45" s="255" t="str">
        <f>+Inicio!A42</f>
        <v>São Paulo, 13 de outubro de 2021</v>
      </c>
      <c r="B45" s="255"/>
      <c r="C45" s="255"/>
      <c r="I45" s="74"/>
    </row>
    <row r="46" spans="1:14" x14ac:dyDescent="0.25">
      <c r="I46" s="74"/>
    </row>
    <row r="47" spans="1:14" x14ac:dyDescent="0.25">
      <c r="I47" s="156"/>
    </row>
    <row r="48" spans="1:14" x14ac:dyDescent="0.25">
      <c r="I48" s="156"/>
    </row>
  </sheetData>
  <sheetProtection password="E80B" sheet="1" objects="1" scenarios="1"/>
  <mergeCells count="47">
    <mergeCell ref="B42:H42"/>
    <mergeCell ref="A45:C45"/>
    <mergeCell ref="B18:H18"/>
    <mergeCell ref="B19:H19"/>
    <mergeCell ref="B23:H23"/>
    <mergeCell ref="B36:H36"/>
    <mergeCell ref="B37:H37"/>
    <mergeCell ref="B38:H38"/>
    <mergeCell ref="B39:H39"/>
    <mergeCell ref="B40:H40"/>
    <mergeCell ref="B41:H41"/>
    <mergeCell ref="B34:H34"/>
    <mergeCell ref="B35:H35"/>
    <mergeCell ref="B24:H24"/>
    <mergeCell ref="B33:H33"/>
    <mergeCell ref="B32:H32"/>
    <mergeCell ref="B31:H31"/>
    <mergeCell ref="B10:H10"/>
    <mergeCell ref="B11:H11"/>
    <mergeCell ref="B12:H12"/>
    <mergeCell ref="B13:H13"/>
    <mergeCell ref="B14:H14"/>
    <mergeCell ref="B15:H15"/>
    <mergeCell ref="B16:H16"/>
    <mergeCell ref="B29:H29"/>
    <mergeCell ref="B30:H30"/>
    <mergeCell ref="B17:H17"/>
    <mergeCell ref="B27:H27"/>
    <mergeCell ref="B28:H28"/>
    <mergeCell ref="B22:H22"/>
    <mergeCell ref="B25:H25"/>
    <mergeCell ref="B26:H26"/>
    <mergeCell ref="B20:H20"/>
    <mergeCell ref="B21:H21"/>
    <mergeCell ref="B9:H9"/>
    <mergeCell ref="A1:I1"/>
    <mergeCell ref="A2:I2"/>
    <mergeCell ref="A3:I3"/>
    <mergeCell ref="A4:I4"/>
    <mergeCell ref="A5:B5"/>
    <mergeCell ref="C5:F5"/>
    <mergeCell ref="H5:I5"/>
    <mergeCell ref="A6:B6"/>
    <mergeCell ref="C6:D6"/>
    <mergeCell ref="H6:I6"/>
    <mergeCell ref="A7:B7"/>
    <mergeCell ref="C7:D7"/>
  </mergeCells>
  <pageMargins left="0.74803149606299213" right="0.27559055118110237" top="1.2204724409448819" bottom="0.78740157480314965" header="0.51181102362204722" footer="0.31496062992125984"/>
  <pageSetup paperSize="9" scale="79" fitToHeight="2" orientation="portrait" horizontalDpi="4294967292" verticalDpi="4294967292" r:id="rId1"/>
  <headerFooter>
    <oddHeader>&amp;L&amp;"Calibri,Regular"&amp;K000000LOGO&amp;CNOME DA ENTIDADE</oddHeader>
    <oddFooter xml:space="preserve">&amp;L&amp;"Calibri,Regular"&amp;K000000&amp;A&amp;REmitido: &amp;D - &amp;T </oddFooter>
  </headerFooter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57"/>
  <sheetViews>
    <sheetView topLeftCell="A40" zoomScale="160" zoomScaleNormal="160" zoomScalePageLayoutView="160" workbookViewId="0">
      <selection activeCell="A8" sqref="A8:J8"/>
    </sheetView>
  </sheetViews>
  <sheetFormatPr defaultColWidth="11" defaultRowHeight="15.75" x14ac:dyDescent="0.25"/>
  <cols>
    <col min="1" max="1" width="5.375" bestFit="1" customWidth="1"/>
    <col min="2" max="2" width="12.875" customWidth="1"/>
    <col min="3" max="3" width="5.875" customWidth="1"/>
    <col min="4" max="4" width="12.875" customWidth="1"/>
    <col min="5" max="5" width="5.875" customWidth="1"/>
    <col min="6" max="7" width="12.875" customWidth="1"/>
    <col min="8" max="8" width="5.875" customWidth="1"/>
    <col min="9" max="10" width="12.875" customWidth="1"/>
  </cols>
  <sheetData>
    <row r="1" spans="1:15" ht="20.100000000000001" customHeight="1" x14ac:dyDescent="0.25">
      <c r="A1" s="296" t="str">
        <f>CONCATENATE(Inicio!A3," ",Inicio!B3)</f>
        <v>Beneficiário: Santa Casa de Misericórdia de Santo Amaro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5" ht="20.100000000000001" customHeight="1" x14ac:dyDescent="0.25">
      <c r="A2" s="297" t="str">
        <f>CONCATENATE(Inicio!A4," ",Inicio!B4)</f>
        <v>CNPJ: 57.038.952/0001-11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5" ht="20.100000000000001" customHeight="1" x14ac:dyDescent="0.25">
      <c r="A3" s="294" t="str">
        <f>CONCATENATE(Inicio!A5," ",Inicio!B5," - ",Inicio!B6," - ",Inicio!A7," ",Inicio!B7)</f>
        <v>Endereço: Rua Isabel Schmidt 59 - São Paulo - CEP: 04743-030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5" ht="20.100000000000001" customHeight="1" x14ac:dyDescent="0.25">
      <c r="A4" s="375" t="s">
        <v>180</v>
      </c>
      <c r="B4" s="375"/>
      <c r="C4" s="373" t="str">
        <f>CONCATENATE(Inicio!B18)</f>
        <v>371/2020</v>
      </c>
      <c r="D4" s="373"/>
      <c r="E4" s="373"/>
      <c r="F4" s="373"/>
      <c r="G4" s="373"/>
      <c r="H4" s="373"/>
      <c r="I4" s="75" t="s">
        <v>14</v>
      </c>
      <c r="J4" s="77">
        <f>+Inicio!G19</f>
        <v>22415856</v>
      </c>
    </row>
    <row r="5" spans="1:15" ht="20.100000000000001" customHeight="1" x14ac:dyDescent="0.25">
      <c r="A5" s="376"/>
      <c r="B5" s="376"/>
      <c r="C5" s="374"/>
      <c r="D5" s="374"/>
      <c r="E5" s="374"/>
      <c r="F5" s="374"/>
      <c r="G5" s="374"/>
      <c r="H5" s="374"/>
      <c r="I5" s="75" t="s">
        <v>6</v>
      </c>
      <c r="J5" s="76" t="str">
        <f>+Inicio!B26</f>
        <v>09.01.96</v>
      </c>
    </row>
    <row r="6" spans="1:15" ht="20.100000000000001" customHeight="1" x14ac:dyDescent="0.25">
      <c r="A6" s="293" t="s">
        <v>5</v>
      </c>
      <c r="B6" s="293"/>
      <c r="C6" s="294" t="str">
        <f>+Inicio!B28</f>
        <v>Subvenção - Custeio</v>
      </c>
      <c r="D6" s="294"/>
      <c r="E6" s="294"/>
      <c r="F6" s="294" t="str">
        <f>+Inicio!B29</f>
        <v>Custeio Filantrópicas</v>
      </c>
      <c r="G6" s="294"/>
      <c r="H6" s="294"/>
      <c r="I6" s="294"/>
      <c r="J6" s="294"/>
    </row>
    <row r="7" spans="1:15" ht="24" customHeight="1" x14ac:dyDescent="0.25">
      <c r="A7" s="378" t="str">
        <f>CONCATENATE("Parecer conclusivo da Prestação de contas: ",Inicio!A38)</f>
        <v xml:space="preserve">Parecer conclusivo da Prestação de contas: </v>
      </c>
      <c r="B7" s="378"/>
      <c r="C7" s="378"/>
      <c r="D7" s="378"/>
      <c r="E7" s="378"/>
      <c r="F7" s="378"/>
      <c r="G7" s="378"/>
      <c r="H7" s="378"/>
      <c r="I7" s="378"/>
      <c r="J7" s="378"/>
    </row>
    <row r="8" spans="1:15" ht="87.95" customHeight="1" x14ac:dyDescent="0.25">
      <c r="A8" s="379" t="s">
        <v>196</v>
      </c>
      <c r="B8" s="380"/>
      <c r="C8" s="380"/>
      <c r="D8" s="380"/>
      <c r="E8" s="380"/>
      <c r="F8" s="380"/>
      <c r="G8" s="380"/>
      <c r="H8" s="380"/>
      <c r="I8" s="380"/>
      <c r="J8" s="381"/>
    </row>
    <row r="9" spans="1:15" ht="29.1" customHeight="1" x14ac:dyDescent="0.25">
      <c r="A9" s="79" t="s">
        <v>11</v>
      </c>
      <c r="B9" s="287" t="s">
        <v>12</v>
      </c>
      <c r="C9" s="288"/>
      <c r="D9" s="288"/>
      <c r="E9" s="288"/>
      <c r="F9" s="288"/>
      <c r="G9" s="288"/>
      <c r="H9" s="288"/>
      <c r="I9" s="288"/>
      <c r="J9" s="289"/>
      <c r="O9" s="23"/>
    </row>
    <row r="10" spans="1:15" ht="50.1" customHeight="1" x14ac:dyDescent="0.25">
      <c r="A10" s="369" t="s">
        <v>135</v>
      </c>
      <c r="B10" s="284" t="s">
        <v>148</v>
      </c>
      <c r="C10" s="284"/>
      <c r="D10" s="284"/>
      <c r="E10" s="284"/>
      <c r="F10" s="284"/>
      <c r="G10" s="284"/>
      <c r="H10" s="284"/>
      <c r="I10" s="284"/>
      <c r="J10" s="285"/>
    </row>
    <row r="11" spans="1:15" ht="50.1" customHeight="1" x14ac:dyDescent="0.25">
      <c r="A11" s="370"/>
      <c r="B11" s="371"/>
      <c r="C11" s="371"/>
      <c r="D11" s="371"/>
      <c r="E11" s="371"/>
      <c r="F11" s="371"/>
      <c r="G11" s="371"/>
      <c r="H11" s="371"/>
      <c r="I11" s="371"/>
      <c r="J11" s="372"/>
    </row>
    <row r="12" spans="1:15" ht="50.1" customHeight="1" x14ac:dyDescent="0.25">
      <c r="A12" s="369" t="s">
        <v>136</v>
      </c>
      <c r="B12" s="284" t="s">
        <v>149</v>
      </c>
      <c r="C12" s="284"/>
      <c r="D12" s="284"/>
      <c r="E12" s="284"/>
      <c r="F12" s="284"/>
      <c r="G12" s="284"/>
      <c r="H12" s="284"/>
      <c r="I12" s="284"/>
      <c r="J12" s="285"/>
    </row>
    <row r="13" spans="1:15" ht="50.1" customHeight="1" x14ac:dyDescent="0.25">
      <c r="A13" s="370"/>
      <c r="B13" s="371"/>
      <c r="C13" s="371"/>
      <c r="D13" s="371"/>
      <c r="E13" s="371"/>
      <c r="F13" s="371"/>
      <c r="G13" s="371"/>
      <c r="H13" s="371"/>
      <c r="I13" s="371"/>
      <c r="J13" s="372"/>
    </row>
    <row r="14" spans="1:15" ht="50.1" customHeight="1" x14ac:dyDescent="0.25">
      <c r="A14" s="369" t="s">
        <v>137</v>
      </c>
      <c r="B14" s="284" t="s">
        <v>151</v>
      </c>
      <c r="C14" s="284"/>
      <c r="D14" s="284"/>
      <c r="E14" s="284"/>
      <c r="F14" s="284"/>
      <c r="G14" s="284"/>
      <c r="H14" s="284"/>
      <c r="I14" s="284"/>
      <c r="J14" s="285"/>
    </row>
    <row r="15" spans="1:15" ht="50.1" customHeight="1" x14ac:dyDescent="0.25">
      <c r="A15" s="370"/>
      <c r="B15" s="371"/>
      <c r="C15" s="371"/>
      <c r="D15" s="371"/>
      <c r="E15" s="371"/>
      <c r="F15" s="371"/>
      <c r="G15" s="371"/>
      <c r="H15" s="371"/>
      <c r="I15" s="371"/>
      <c r="J15" s="372"/>
    </row>
    <row r="16" spans="1:15" ht="50.1" customHeight="1" x14ac:dyDescent="0.25">
      <c r="A16" s="369" t="s">
        <v>138</v>
      </c>
      <c r="B16" s="284" t="s">
        <v>150</v>
      </c>
      <c r="C16" s="284"/>
      <c r="D16" s="284"/>
      <c r="E16" s="284"/>
      <c r="F16" s="284"/>
      <c r="G16" s="284"/>
      <c r="H16" s="284"/>
      <c r="I16" s="284"/>
      <c r="J16" s="285"/>
    </row>
    <row r="17" spans="1:10" ht="99.95" customHeight="1" x14ac:dyDescent="0.25">
      <c r="A17" s="370"/>
      <c r="B17" s="371"/>
      <c r="C17" s="371"/>
      <c r="D17" s="371"/>
      <c r="E17" s="371"/>
      <c r="F17" s="371"/>
      <c r="G17" s="371"/>
      <c r="H17" s="371"/>
      <c r="I17" s="371"/>
      <c r="J17" s="372"/>
    </row>
    <row r="18" spans="1:10" ht="50.1" customHeight="1" x14ac:dyDescent="0.25">
      <c r="A18" s="369" t="s">
        <v>139</v>
      </c>
      <c r="B18" s="284" t="s">
        <v>152</v>
      </c>
      <c r="C18" s="284"/>
      <c r="D18" s="284"/>
      <c r="E18" s="284"/>
      <c r="F18" s="284"/>
      <c r="G18" s="284"/>
      <c r="H18" s="284"/>
      <c r="I18" s="284"/>
      <c r="J18" s="285"/>
    </row>
    <row r="19" spans="1:10" ht="50.1" customHeight="1" x14ac:dyDescent="0.25">
      <c r="A19" s="370"/>
      <c r="B19" s="371"/>
      <c r="C19" s="371"/>
      <c r="D19" s="371"/>
      <c r="E19" s="371"/>
      <c r="F19" s="371"/>
      <c r="G19" s="371"/>
      <c r="H19" s="371"/>
      <c r="I19" s="371"/>
      <c r="J19" s="372"/>
    </row>
    <row r="20" spans="1:10" ht="50.1" customHeight="1" x14ac:dyDescent="0.25">
      <c r="A20" s="369" t="s">
        <v>140</v>
      </c>
      <c r="B20" s="284" t="s">
        <v>153</v>
      </c>
      <c r="C20" s="284"/>
      <c r="D20" s="284"/>
      <c r="E20" s="284"/>
      <c r="F20" s="284"/>
      <c r="G20" s="284"/>
      <c r="H20" s="284"/>
      <c r="I20" s="284"/>
      <c r="J20" s="285"/>
    </row>
    <row r="21" spans="1:10" ht="50.1" customHeight="1" x14ac:dyDescent="0.25">
      <c r="A21" s="370"/>
      <c r="B21" s="371"/>
      <c r="C21" s="371"/>
      <c r="D21" s="371"/>
      <c r="E21" s="371"/>
      <c r="F21" s="371"/>
      <c r="G21" s="371"/>
      <c r="H21" s="371"/>
      <c r="I21" s="371"/>
      <c r="J21" s="372"/>
    </row>
    <row r="22" spans="1:10" ht="50.1" customHeight="1" x14ac:dyDescent="0.25">
      <c r="A22" s="369" t="s">
        <v>141</v>
      </c>
      <c r="B22" s="284" t="s">
        <v>154</v>
      </c>
      <c r="C22" s="284"/>
      <c r="D22" s="284"/>
      <c r="E22" s="284"/>
      <c r="F22" s="284"/>
      <c r="G22" s="284"/>
      <c r="H22" s="284"/>
      <c r="I22" s="284"/>
      <c r="J22" s="285"/>
    </row>
    <row r="23" spans="1:10" ht="50.1" customHeight="1" x14ac:dyDescent="0.25">
      <c r="A23" s="370"/>
      <c r="B23" s="371"/>
      <c r="C23" s="371"/>
      <c r="D23" s="371"/>
      <c r="E23" s="371"/>
      <c r="F23" s="371"/>
      <c r="G23" s="371"/>
      <c r="H23" s="371"/>
      <c r="I23" s="371"/>
      <c r="J23" s="372"/>
    </row>
    <row r="24" spans="1:10" ht="50.1" customHeight="1" x14ac:dyDescent="0.25">
      <c r="A24" s="369" t="s">
        <v>142</v>
      </c>
      <c r="B24" s="284" t="s">
        <v>155</v>
      </c>
      <c r="C24" s="284"/>
      <c r="D24" s="284"/>
      <c r="E24" s="284"/>
      <c r="F24" s="284"/>
      <c r="G24" s="284"/>
      <c r="H24" s="284"/>
      <c r="I24" s="284"/>
      <c r="J24" s="285"/>
    </row>
    <row r="25" spans="1:10" ht="50.1" customHeight="1" x14ac:dyDescent="0.25">
      <c r="A25" s="370"/>
      <c r="B25" s="371"/>
      <c r="C25" s="371"/>
      <c r="D25" s="371"/>
      <c r="E25" s="371"/>
      <c r="F25" s="371"/>
      <c r="G25" s="371"/>
      <c r="H25" s="371"/>
      <c r="I25" s="371"/>
      <c r="J25" s="372"/>
    </row>
    <row r="26" spans="1:10" ht="50.1" customHeight="1" x14ac:dyDescent="0.25">
      <c r="A26" s="369" t="s">
        <v>143</v>
      </c>
      <c r="B26" s="284" t="s">
        <v>156</v>
      </c>
      <c r="C26" s="284"/>
      <c r="D26" s="284"/>
      <c r="E26" s="284"/>
      <c r="F26" s="284"/>
      <c r="G26" s="284"/>
      <c r="H26" s="284"/>
      <c r="I26" s="284"/>
      <c r="J26" s="285"/>
    </row>
    <row r="27" spans="1:10" ht="50.1" customHeight="1" x14ac:dyDescent="0.25">
      <c r="A27" s="370"/>
      <c r="B27" s="371"/>
      <c r="C27" s="371"/>
      <c r="D27" s="371"/>
      <c r="E27" s="371"/>
      <c r="F27" s="371"/>
      <c r="G27" s="371"/>
      <c r="H27" s="371"/>
      <c r="I27" s="371"/>
      <c r="J27" s="372"/>
    </row>
    <row r="28" spans="1:10" ht="50.1" customHeight="1" x14ac:dyDescent="0.25">
      <c r="A28" s="369" t="s">
        <v>10</v>
      </c>
      <c r="B28" s="284" t="s">
        <v>157</v>
      </c>
      <c r="C28" s="284"/>
      <c r="D28" s="284"/>
      <c r="E28" s="284"/>
      <c r="F28" s="284"/>
      <c r="G28" s="284"/>
      <c r="H28" s="284"/>
      <c r="I28" s="284"/>
      <c r="J28" s="285"/>
    </row>
    <row r="29" spans="1:10" ht="50.1" customHeight="1" x14ac:dyDescent="0.25">
      <c r="A29" s="370"/>
      <c r="B29" s="371"/>
      <c r="C29" s="371"/>
      <c r="D29" s="371"/>
      <c r="E29" s="371"/>
      <c r="F29" s="371"/>
      <c r="G29" s="371"/>
      <c r="H29" s="371"/>
      <c r="I29" s="371"/>
      <c r="J29" s="372"/>
    </row>
    <row r="30" spans="1:10" ht="50.1" customHeight="1" x14ac:dyDescent="0.25">
      <c r="A30" s="369" t="s">
        <v>144</v>
      </c>
      <c r="B30" s="284" t="s">
        <v>158</v>
      </c>
      <c r="C30" s="284"/>
      <c r="D30" s="284"/>
      <c r="E30" s="284"/>
      <c r="F30" s="284"/>
      <c r="G30" s="284"/>
      <c r="H30" s="284"/>
      <c r="I30" s="284"/>
      <c r="J30" s="285"/>
    </row>
    <row r="31" spans="1:10" ht="69.95" customHeight="1" x14ac:dyDescent="0.25">
      <c r="A31" s="370"/>
      <c r="B31" s="371"/>
      <c r="C31" s="371"/>
      <c r="D31" s="371"/>
      <c r="E31" s="371"/>
      <c r="F31" s="371"/>
      <c r="G31" s="371"/>
      <c r="H31" s="371"/>
      <c r="I31" s="371"/>
      <c r="J31" s="372"/>
    </row>
    <row r="32" spans="1:10" ht="50.1" customHeight="1" x14ac:dyDescent="0.25">
      <c r="A32" s="369" t="s">
        <v>159</v>
      </c>
      <c r="B32" s="284" t="s">
        <v>160</v>
      </c>
      <c r="C32" s="284"/>
      <c r="D32" s="284"/>
      <c r="E32" s="284"/>
      <c r="F32" s="284"/>
      <c r="G32" s="284"/>
      <c r="H32" s="284"/>
      <c r="I32" s="284"/>
      <c r="J32" s="285"/>
    </row>
    <row r="33" spans="1:10" ht="50.1" customHeight="1" x14ac:dyDescent="0.25">
      <c r="A33" s="370"/>
      <c r="B33" s="371"/>
      <c r="C33" s="371"/>
      <c r="D33" s="371"/>
      <c r="E33" s="371"/>
      <c r="F33" s="371"/>
      <c r="G33" s="371"/>
      <c r="H33" s="371"/>
      <c r="I33" s="371"/>
      <c r="J33" s="372"/>
    </row>
    <row r="34" spans="1:10" ht="50.1" customHeight="1" x14ac:dyDescent="0.25">
      <c r="A34" s="369" t="s">
        <v>147</v>
      </c>
      <c r="B34" s="284" t="s">
        <v>161</v>
      </c>
      <c r="C34" s="284"/>
      <c r="D34" s="284"/>
      <c r="E34" s="284"/>
      <c r="F34" s="284"/>
      <c r="G34" s="284"/>
      <c r="H34" s="284"/>
      <c r="I34" s="284"/>
      <c r="J34" s="285"/>
    </row>
    <row r="35" spans="1:10" ht="50.1" customHeight="1" x14ac:dyDescent="0.25">
      <c r="A35" s="370"/>
      <c r="B35" s="371"/>
      <c r="C35" s="371"/>
      <c r="D35" s="371"/>
      <c r="E35" s="371"/>
      <c r="F35" s="371"/>
      <c r="G35" s="371"/>
      <c r="H35" s="371"/>
      <c r="I35" s="371"/>
      <c r="J35" s="372"/>
    </row>
    <row r="36" spans="1:10" ht="50.1" customHeight="1" x14ac:dyDescent="0.25">
      <c r="A36" s="369" t="s">
        <v>145</v>
      </c>
      <c r="B36" s="284" t="s">
        <v>162</v>
      </c>
      <c r="C36" s="284"/>
      <c r="D36" s="284"/>
      <c r="E36" s="284"/>
      <c r="F36" s="284"/>
      <c r="G36" s="284"/>
      <c r="H36" s="284"/>
      <c r="I36" s="284"/>
      <c r="J36" s="285"/>
    </row>
    <row r="37" spans="1:10" ht="50.1" customHeight="1" x14ac:dyDescent="0.25">
      <c r="A37" s="370"/>
      <c r="B37" s="371"/>
      <c r="C37" s="371"/>
      <c r="D37" s="371"/>
      <c r="E37" s="371"/>
      <c r="F37" s="371"/>
      <c r="G37" s="371"/>
      <c r="H37" s="371"/>
      <c r="I37" s="371"/>
      <c r="J37" s="372"/>
    </row>
    <row r="38" spans="1:10" ht="50.1" customHeight="1" x14ac:dyDescent="0.25">
      <c r="A38" s="369" t="s">
        <v>146</v>
      </c>
      <c r="B38" s="284" t="s">
        <v>163</v>
      </c>
      <c r="C38" s="284"/>
      <c r="D38" s="284"/>
      <c r="E38" s="284"/>
      <c r="F38" s="284"/>
      <c r="G38" s="284"/>
      <c r="H38" s="284"/>
      <c r="I38" s="284"/>
      <c r="J38" s="285"/>
    </row>
    <row r="39" spans="1:10" ht="50.1" customHeight="1" x14ac:dyDescent="0.25">
      <c r="A39" s="370"/>
      <c r="B39" s="371"/>
      <c r="C39" s="371"/>
      <c r="D39" s="371"/>
      <c r="E39" s="371"/>
      <c r="F39" s="371"/>
      <c r="G39" s="371"/>
      <c r="H39" s="371"/>
      <c r="I39" s="371"/>
      <c r="J39" s="372"/>
    </row>
    <row r="40" spans="1:10" ht="50.1" customHeight="1" x14ac:dyDescent="0.25">
      <c r="A40" s="369" t="s">
        <v>164</v>
      </c>
      <c r="B40" s="284" t="s">
        <v>165</v>
      </c>
      <c r="C40" s="284"/>
      <c r="D40" s="284"/>
      <c r="E40" s="284"/>
      <c r="F40" s="284"/>
      <c r="G40" s="284"/>
      <c r="H40" s="284"/>
      <c r="I40" s="284"/>
      <c r="J40" s="285"/>
    </row>
    <row r="41" spans="1:10" ht="50.1" customHeight="1" x14ac:dyDescent="0.25">
      <c r="A41" s="370"/>
      <c r="B41" s="371"/>
      <c r="C41" s="371"/>
      <c r="D41" s="371"/>
      <c r="E41" s="371"/>
      <c r="F41" s="371"/>
      <c r="G41" s="371"/>
      <c r="H41" s="371"/>
      <c r="I41" s="371"/>
      <c r="J41" s="372"/>
    </row>
    <row r="42" spans="1:10" ht="50.1" customHeight="1" x14ac:dyDescent="0.25">
      <c r="A42" s="369" t="s">
        <v>166</v>
      </c>
      <c r="B42" s="284" t="s">
        <v>167</v>
      </c>
      <c r="C42" s="284"/>
      <c r="D42" s="284"/>
      <c r="E42" s="284"/>
      <c r="F42" s="284"/>
      <c r="G42" s="284"/>
      <c r="H42" s="284"/>
      <c r="I42" s="284"/>
      <c r="J42" s="285"/>
    </row>
    <row r="43" spans="1:10" ht="50.1" customHeight="1" x14ac:dyDescent="0.25">
      <c r="A43" s="370"/>
      <c r="B43" s="371"/>
      <c r="C43" s="371"/>
      <c r="D43" s="371"/>
      <c r="E43" s="371"/>
      <c r="F43" s="371"/>
      <c r="G43" s="371"/>
      <c r="H43" s="371"/>
      <c r="I43" s="371"/>
      <c r="J43" s="372"/>
    </row>
    <row r="44" spans="1:10" ht="50.1" customHeight="1" x14ac:dyDescent="0.25">
      <c r="A44" s="369" t="s">
        <v>168</v>
      </c>
      <c r="B44" s="284" t="s">
        <v>169</v>
      </c>
      <c r="C44" s="284"/>
      <c r="D44" s="284"/>
      <c r="E44" s="284"/>
      <c r="F44" s="284"/>
      <c r="G44" s="284"/>
      <c r="H44" s="284"/>
      <c r="I44" s="284"/>
      <c r="J44" s="285"/>
    </row>
    <row r="45" spans="1:10" ht="50.1" customHeight="1" x14ac:dyDescent="0.25">
      <c r="A45" s="370"/>
      <c r="B45" s="371"/>
      <c r="C45" s="371"/>
      <c r="D45" s="371"/>
      <c r="E45" s="371"/>
      <c r="F45" s="371"/>
      <c r="G45" s="371"/>
      <c r="H45" s="371"/>
      <c r="I45" s="371"/>
      <c r="J45" s="372"/>
    </row>
    <row r="46" spans="1:10" x14ac:dyDescent="0.25">
      <c r="A46" s="26"/>
      <c r="B46" s="281"/>
      <c r="C46" s="281"/>
      <c r="D46" s="281"/>
      <c r="E46" s="281"/>
      <c r="F46" s="281"/>
      <c r="G46" s="281"/>
      <c r="H46" s="281"/>
      <c r="I46" s="281"/>
      <c r="J46" s="281"/>
    </row>
    <row r="47" spans="1:10" x14ac:dyDescent="0.25">
      <c r="F47" t="s">
        <v>195</v>
      </c>
    </row>
    <row r="48" spans="1:10" x14ac:dyDescent="0.25">
      <c r="A48" s="15"/>
    </row>
    <row r="49" spans="1:10" x14ac:dyDescent="0.25">
      <c r="A49" s="367"/>
      <c r="B49" s="368"/>
      <c r="C49" s="368"/>
      <c r="D49" s="368"/>
    </row>
    <row r="55" spans="1:10" x14ac:dyDescent="0.25">
      <c r="B55" s="377"/>
      <c r="C55" s="377"/>
      <c r="D55" s="377"/>
      <c r="F55" s="377" t="s">
        <v>174</v>
      </c>
      <c r="G55" s="377"/>
      <c r="I55" s="377" t="s">
        <v>176</v>
      </c>
      <c r="J55" s="377"/>
    </row>
    <row r="56" spans="1:10" x14ac:dyDescent="0.25">
      <c r="B56" s="377"/>
      <c r="C56" s="377"/>
      <c r="D56" s="377"/>
      <c r="F56" s="377" t="s">
        <v>175</v>
      </c>
      <c r="G56" s="377"/>
      <c r="I56" s="377" t="s">
        <v>177</v>
      </c>
      <c r="J56" s="377"/>
    </row>
    <row r="57" spans="1:10" x14ac:dyDescent="0.25">
      <c r="B57" s="377"/>
      <c r="C57" s="377"/>
      <c r="D57" s="377"/>
      <c r="F57" s="377" t="s">
        <v>173</v>
      </c>
      <c r="G57" s="377"/>
      <c r="I57" s="377" t="s">
        <v>178</v>
      </c>
      <c r="J57" s="377"/>
    </row>
  </sheetData>
  <sheetProtection password="E80B" sheet="1" objects="1" scenarios="1"/>
  <mergeCells count="76">
    <mergeCell ref="C4:H5"/>
    <mergeCell ref="A4:B5"/>
    <mergeCell ref="B57:D57"/>
    <mergeCell ref="F57:G57"/>
    <mergeCell ref="I57:J57"/>
    <mergeCell ref="B55:D55"/>
    <mergeCell ref="F55:G55"/>
    <mergeCell ref="I55:J55"/>
    <mergeCell ref="B56:D56"/>
    <mergeCell ref="F56:G56"/>
    <mergeCell ref="I56:J56"/>
    <mergeCell ref="A7:J7"/>
    <mergeCell ref="A8:J8"/>
    <mergeCell ref="B11:J11"/>
    <mergeCell ref="A10:A11"/>
    <mergeCell ref="A12:A13"/>
    <mergeCell ref="B13:J13"/>
    <mergeCell ref="B9:J9"/>
    <mergeCell ref="B10:J10"/>
    <mergeCell ref="B12:J12"/>
    <mergeCell ref="A14:A15"/>
    <mergeCell ref="B15:J15"/>
    <mergeCell ref="B14:J14"/>
    <mergeCell ref="B17:J17"/>
    <mergeCell ref="A16:A17"/>
    <mergeCell ref="A18:A19"/>
    <mergeCell ref="B19:J19"/>
    <mergeCell ref="B18:J18"/>
    <mergeCell ref="B16:J16"/>
    <mergeCell ref="A20:A21"/>
    <mergeCell ref="B21:J21"/>
    <mergeCell ref="A22:A23"/>
    <mergeCell ref="B23:J23"/>
    <mergeCell ref="A24:A25"/>
    <mergeCell ref="B25:J25"/>
    <mergeCell ref="B20:J20"/>
    <mergeCell ref="B22:J22"/>
    <mergeCell ref="B24:J24"/>
    <mergeCell ref="A26:A27"/>
    <mergeCell ref="B27:J27"/>
    <mergeCell ref="A28:A29"/>
    <mergeCell ref="B29:J29"/>
    <mergeCell ref="A30:A31"/>
    <mergeCell ref="B31:J31"/>
    <mergeCell ref="B30:J30"/>
    <mergeCell ref="B26:J26"/>
    <mergeCell ref="B28:J28"/>
    <mergeCell ref="A42:A43"/>
    <mergeCell ref="B43:J43"/>
    <mergeCell ref="B38:J38"/>
    <mergeCell ref="B40:J40"/>
    <mergeCell ref="A32:A33"/>
    <mergeCell ref="B33:J33"/>
    <mergeCell ref="A34:A35"/>
    <mergeCell ref="B35:J35"/>
    <mergeCell ref="A36:A37"/>
    <mergeCell ref="B37:J37"/>
    <mergeCell ref="B32:J32"/>
    <mergeCell ref="B34:J34"/>
    <mergeCell ref="B36:J36"/>
    <mergeCell ref="A49:D49"/>
    <mergeCell ref="A1:J1"/>
    <mergeCell ref="A2:J2"/>
    <mergeCell ref="A3:J3"/>
    <mergeCell ref="A6:B6"/>
    <mergeCell ref="C6:E6"/>
    <mergeCell ref="F6:J6"/>
    <mergeCell ref="A44:A45"/>
    <mergeCell ref="B45:J45"/>
    <mergeCell ref="B46:J46"/>
    <mergeCell ref="B42:J42"/>
    <mergeCell ref="B44:J44"/>
    <mergeCell ref="A38:A39"/>
    <mergeCell ref="B39:J39"/>
    <mergeCell ref="A40:A41"/>
    <mergeCell ref="B41:J41"/>
  </mergeCells>
  <phoneticPr fontId="5" type="noConversion"/>
  <pageMargins left="0.75" right="0.28000000000000003" top="1.71" bottom="0.79" header="0.5" footer="0.33"/>
  <pageSetup paperSize="9" scale="80" orientation="portrait" horizontalDpi="4294967292" verticalDpi="4294967292"/>
  <headerFooter>
    <oddHeader>&amp;L&amp;"Calibri,Regular"&amp;K000000&amp;G&amp;C&amp;"Calibri,Regular"&amp;K000000GOVERNO DO ESTADO DE SÃO PAULO_x000D_SECRETARIA DE ESTADO DA SAÚDE_x000D_COORDENADORIA DE REGIÕES DE SAÚDE_x000D_Departamento Regional de Saúde I - Grande São Paulo</oddHeader>
    <oddFooter xml:space="preserve">&amp;L&amp;"Calibri,Regular"&amp;K000000&amp;A&amp;C&amp;"Calibri,Regular"&amp;K000000fls. &amp;P/&amp;N&amp;R&amp;"Calibri,Regular"&amp;K000000Emitido: &amp;D - &amp;T </oddFooter>
  </headerFooter>
  <rowBreaks count="2" manualBreakCount="2">
    <brk id="19" max="16383" man="1"/>
    <brk id="33" max="16383" man="1"/>
  </rowBreaks>
  <colBreaks count="1" manualBreakCount="1">
    <brk id="10" max="1048575" man="1"/>
  </col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310"/>
  <sheetViews>
    <sheetView topLeftCell="A226" zoomScale="160" zoomScaleNormal="160" zoomScalePageLayoutView="160" workbookViewId="0">
      <selection activeCell="C241" sqref="C241:I241"/>
    </sheetView>
  </sheetViews>
  <sheetFormatPr defaultColWidth="11" defaultRowHeight="15.75" x14ac:dyDescent="0.25"/>
  <cols>
    <col min="1" max="2" width="3.875" customWidth="1"/>
    <col min="3" max="3" width="12.5" bestFit="1" customWidth="1"/>
    <col min="5" max="5" width="17.375" customWidth="1"/>
    <col min="6" max="6" width="13" customWidth="1"/>
    <col min="7" max="7" width="10.375" customWidth="1"/>
    <col min="8" max="9" width="14.875" customWidth="1"/>
  </cols>
  <sheetData>
    <row r="1" spans="1:9" ht="24.95" customHeight="1" x14ac:dyDescent="0.25">
      <c r="A1" s="36" t="s">
        <v>135</v>
      </c>
      <c r="B1" s="36" t="s">
        <v>216</v>
      </c>
      <c r="C1" s="416" t="s">
        <v>217</v>
      </c>
      <c r="D1" s="416"/>
      <c r="E1" s="416"/>
      <c r="F1" s="416"/>
      <c r="G1" s="416"/>
      <c r="H1" s="416"/>
      <c r="I1" s="416"/>
    </row>
    <row r="2" spans="1:9" s="2" customFormat="1" ht="20.100000000000001" customHeight="1" x14ac:dyDescent="0.25">
      <c r="B2" s="36" t="s">
        <v>218</v>
      </c>
      <c r="C2" s="398" t="s">
        <v>219</v>
      </c>
      <c r="D2" s="398"/>
      <c r="E2" s="398"/>
      <c r="F2" s="398"/>
      <c r="G2" s="398"/>
      <c r="H2" s="398"/>
      <c r="I2" s="398"/>
    </row>
    <row r="3" spans="1:9" ht="15" customHeight="1" x14ac:dyDescent="0.25">
      <c r="C3" s="399" t="s">
        <v>378</v>
      </c>
      <c r="D3" s="399"/>
      <c r="E3" s="399"/>
      <c r="F3" s="399"/>
      <c r="G3" s="399"/>
      <c r="H3" s="399"/>
      <c r="I3" s="399"/>
    </row>
    <row r="4" spans="1:9" ht="15" customHeight="1" x14ac:dyDescent="0.25">
      <c r="C4" s="399"/>
      <c r="D4" s="399"/>
      <c r="E4" s="399"/>
      <c r="F4" s="399"/>
      <c r="G4" s="399"/>
      <c r="H4" s="399"/>
      <c r="I4" s="399"/>
    </row>
    <row r="5" spans="1:9" x14ac:dyDescent="0.25">
      <c r="C5" s="399"/>
      <c r="D5" s="399"/>
      <c r="E5" s="399"/>
      <c r="F5" s="399"/>
      <c r="G5" s="399"/>
      <c r="H5" s="399"/>
      <c r="I5" s="399"/>
    </row>
    <row r="6" spans="1:9" x14ac:dyDescent="0.25">
      <c r="C6" s="399"/>
      <c r="D6" s="399"/>
      <c r="E6" s="399"/>
      <c r="F6" s="399"/>
      <c r="G6" s="399"/>
      <c r="H6" s="399"/>
      <c r="I6" s="399"/>
    </row>
    <row r="7" spans="1:9" x14ac:dyDescent="0.25">
      <c r="C7" s="399"/>
      <c r="D7" s="399"/>
      <c r="E7" s="399"/>
      <c r="F7" s="399"/>
      <c r="G7" s="399"/>
      <c r="H7" s="399"/>
      <c r="I7" s="399"/>
    </row>
    <row r="8" spans="1:9" x14ac:dyDescent="0.25">
      <c r="C8" s="384"/>
      <c r="D8" s="384"/>
      <c r="E8" s="384"/>
      <c r="F8" s="384"/>
      <c r="G8" s="384"/>
      <c r="H8" s="384"/>
      <c r="I8" s="384"/>
    </row>
    <row r="9" spans="1:9" s="2" customFormat="1" ht="20.100000000000001" customHeight="1" x14ac:dyDescent="0.25">
      <c r="B9" s="36" t="s">
        <v>220</v>
      </c>
      <c r="C9" s="398" t="s">
        <v>221</v>
      </c>
      <c r="D9" s="398"/>
      <c r="E9" s="398"/>
      <c r="F9" s="398"/>
      <c r="G9" s="398"/>
      <c r="H9" s="398"/>
      <c r="I9" s="398"/>
    </row>
    <row r="10" spans="1:9" ht="15" customHeight="1" x14ac:dyDescent="0.25">
      <c r="C10" s="399" t="s">
        <v>222</v>
      </c>
      <c r="D10" s="399"/>
      <c r="E10" s="399"/>
      <c r="F10" s="399"/>
      <c r="G10" s="399"/>
      <c r="H10" s="399"/>
      <c r="I10" s="399"/>
    </row>
    <row r="11" spans="1:9" ht="15" customHeight="1" x14ac:dyDescent="0.25">
      <c r="C11" s="399"/>
      <c r="D11" s="399"/>
      <c r="E11" s="399"/>
      <c r="F11" s="399"/>
      <c r="G11" s="399"/>
      <c r="H11" s="399"/>
      <c r="I11" s="399"/>
    </row>
    <row r="12" spans="1:9" x14ac:dyDescent="0.25">
      <c r="C12" s="399"/>
      <c r="D12" s="399"/>
      <c r="E12" s="399"/>
      <c r="F12" s="399"/>
      <c r="G12" s="399"/>
      <c r="H12" s="399"/>
      <c r="I12" s="399"/>
    </row>
    <row r="13" spans="1:9" x14ac:dyDescent="0.25">
      <c r="C13" s="399"/>
      <c r="D13" s="399"/>
      <c r="E13" s="399"/>
      <c r="F13" s="399"/>
      <c r="G13" s="399"/>
      <c r="H13" s="399"/>
      <c r="I13" s="399"/>
    </row>
    <row r="14" spans="1:9" x14ac:dyDescent="0.25">
      <c r="C14" s="384"/>
      <c r="D14" s="384"/>
      <c r="E14" s="384"/>
      <c r="F14" s="384"/>
      <c r="G14" s="384"/>
      <c r="H14" s="384"/>
      <c r="I14" s="384"/>
    </row>
    <row r="15" spans="1:9" ht="24.95" customHeight="1" x14ac:dyDescent="0.25">
      <c r="A15" s="36" t="s">
        <v>136</v>
      </c>
      <c r="B15" s="36" t="s">
        <v>216</v>
      </c>
      <c r="C15" s="416" t="s">
        <v>223</v>
      </c>
      <c r="D15" s="416"/>
      <c r="E15" s="416"/>
      <c r="F15" s="416"/>
      <c r="G15" s="416"/>
      <c r="H15" s="416"/>
      <c r="I15" s="416"/>
    </row>
    <row r="16" spans="1:9" s="2" customFormat="1" ht="20.100000000000001" customHeight="1" x14ac:dyDescent="0.25">
      <c r="B16" s="36" t="s">
        <v>218</v>
      </c>
      <c r="C16" s="398" t="s">
        <v>224</v>
      </c>
      <c r="D16" s="398"/>
      <c r="E16" s="398"/>
      <c r="F16" s="398"/>
      <c r="G16" s="398"/>
      <c r="H16" s="398"/>
      <c r="I16" s="398"/>
    </row>
    <row r="17" spans="3:9" x14ac:dyDescent="0.25">
      <c r="C17" s="414" t="s">
        <v>237</v>
      </c>
      <c r="D17" s="414"/>
      <c r="E17" s="414"/>
      <c r="F17" s="414"/>
      <c r="G17" s="414"/>
      <c r="H17" s="414"/>
      <c r="I17" s="414"/>
    </row>
    <row r="18" spans="3:9" x14ac:dyDescent="0.25">
      <c r="C18" s="412"/>
      <c r="D18" s="412"/>
      <c r="E18" s="412"/>
      <c r="F18" s="412"/>
      <c r="G18" s="412"/>
      <c r="H18" s="412"/>
      <c r="I18" s="412"/>
    </row>
    <row r="19" spans="3:9" x14ac:dyDescent="0.25">
      <c r="C19" s="414" t="s">
        <v>236</v>
      </c>
      <c r="D19" s="414"/>
      <c r="E19" s="414"/>
      <c r="F19" s="414"/>
      <c r="G19" s="414"/>
      <c r="H19" s="414"/>
      <c r="I19" s="414"/>
    </row>
    <row r="20" spans="3:9" x14ac:dyDescent="0.25">
      <c r="C20" s="412"/>
      <c r="D20" s="412"/>
      <c r="E20" s="412"/>
      <c r="F20" s="412"/>
      <c r="G20" s="412"/>
      <c r="H20" s="412"/>
      <c r="I20" s="412"/>
    </row>
    <row r="21" spans="3:9" x14ac:dyDescent="0.25">
      <c r="C21" s="414" t="s">
        <v>235</v>
      </c>
      <c r="D21" s="414"/>
      <c r="E21" s="414"/>
      <c r="F21" s="414"/>
      <c r="G21" s="414"/>
      <c r="H21" s="414"/>
      <c r="I21" s="414"/>
    </row>
    <row r="22" spans="3:9" x14ac:dyDescent="0.25">
      <c r="C22" s="412"/>
      <c r="D22" s="412"/>
      <c r="E22" s="412"/>
      <c r="F22" s="412"/>
      <c r="G22" s="412"/>
      <c r="H22" s="412"/>
      <c r="I22" s="412"/>
    </row>
    <row r="23" spans="3:9" x14ac:dyDescent="0.25">
      <c r="C23" s="414" t="s">
        <v>234</v>
      </c>
      <c r="D23" s="414"/>
      <c r="E23" s="414"/>
      <c r="F23" s="414"/>
      <c r="G23" s="414"/>
      <c r="H23" s="414"/>
      <c r="I23" s="414"/>
    </row>
    <row r="24" spans="3:9" x14ac:dyDescent="0.25">
      <c r="C24" s="412"/>
      <c r="D24" s="412"/>
      <c r="E24" s="412"/>
      <c r="F24" s="412"/>
      <c r="G24" s="412"/>
      <c r="H24" s="412"/>
      <c r="I24" s="412"/>
    </row>
    <row r="25" spans="3:9" x14ac:dyDescent="0.25">
      <c r="C25" s="414" t="s">
        <v>232</v>
      </c>
      <c r="D25" s="414"/>
      <c r="E25" s="414"/>
      <c r="F25" s="414"/>
      <c r="G25" s="414"/>
      <c r="H25" s="414"/>
      <c r="I25" s="126" t="s">
        <v>233</v>
      </c>
    </row>
    <row r="26" spans="3:9" x14ac:dyDescent="0.25">
      <c r="C26" s="382"/>
      <c r="D26" s="382"/>
      <c r="E26" s="382"/>
      <c r="F26" s="382"/>
      <c r="G26" s="382"/>
      <c r="H26" s="382"/>
      <c r="I26" s="139"/>
    </row>
    <row r="27" spans="3:9" x14ac:dyDescent="0.25">
      <c r="C27" s="414" t="s">
        <v>230</v>
      </c>
      <c r="D27" s="414"/>
      <c r="E27" s="413" t="s">
        <v>231</v>
      </c>
      <c r="F27" s="413"/>
      <c r="G27" s="413"/>
      <c r="H27" s="413"/>
      <c r="I27" s="413"/>
    </row>
    <row r="28" spans="3:9" x14ac:dyDescent="0.25">
      <c r="C28" s="412"/>
      <c r="D28" s="412"/>
      <c r="E28" s="412"/>
      <c r="F28" s="412"/>
      <c r="G28" s="412"/>
      <c r="H28" s="412"/>
      <c r="I28" s="412"/>
    </row>
    <row r="29" spans="3:9" x14ac:dyDescent="0.25">
      <c r="C29" s="413" t="s">
        <v>229</v>
      </c>
      <c r="D29" s="413"/>
      <c r="E29" s="413"/>
      <c r="F29" s="413"/>
      <c r="G29" s="413"/>
      <c r="H29" s="413"/>
      <c r="I29" s="413"/>
    </row>
    <row r="30" spans="3:9" x14ac:dyDescent="0.25">
      <c r="C30" s="412"/>
      <c r="D30" s="412"/>
      <c r="E30" s="412"/>
      <c r="F30" s="412"/>
      <c r="G30" s="412"/>
      <c r="H30" s="412"/>
      <c r="I30" s="412"/>
    </row>
    <row r="31" spans="3:9" x14ac:dyDescent="0.25">
      <c r="C31" s="125" t="s">
        <v>225</v>
      </c>
      <c r="D31" s="125" t="s">
        <v>226</v>
      </c>
      <c r="E31" s="383" t="s">
        <v>227</v>
      </c>
      <c r="F31" s="383"/>
      <c r="G31" s="383"/>
      <c r="H31" s="413" t="s">
        <v>228</v>
      </c>
      <c r="I31" s="413"/>
    </row>
    <row r="32" spans="3:9" x14ac:dyDescent="0.25">
      <c r="C32" s="139"/>
      <c r="D32" s="139"/>
      <c r="E32" s="382"/>
      <c r="F32" s="382"/>
      <c r="G32" s="382"/>
      <c r="H32" s="412"/>
      <c r="I32" s="412"/>
    </row>
    <row r="33" spans="2:9" x14ac:dyDescent="0.25">
      <c r="C33" s="410" t="s">
        <v>238</v>
      </c>
      <c r="D33" s="410"/>
      <c r="E33" s="410"/>
      <c r="F33" s="410"/>
      <c r="G33" s="410"/>
      <c r="H33" s="410"/>
      <c r="I33" s="410"/>
    </row>
    <row r="34" spans="2:9" x14ac:dyDescent="0.25">
      <c r="C34" s="384"/>
      <c r="D34" s="384"/>
      <c r="E34" s="384"/>
      <c r="F34" s="384"/>
      <c r="G34" s="384"/>
      <c r="H34" s="384"/>
      <c r="I34" s="384"/>
    </row>
    <row r="35" spans="2:9" s="2" customFormat="1" ht="20.100000000000001" customHeight="1" x14ac:dyDescent="0.25">
      <c r="B35" s="36" t="s">
        <v>220</v>
      </c>
      <c r="C35" s="398" t="s">
        <v>239</v>
      </c>
      <c r="D35" s="398"/>
      <c r="E35" s="398"/>
      <c r="F35" s="398"/>
      <c r="G35" s="398"/>
      <c r="H35" s="398"/>
      <c r="I35" s="398"/>
    </row>
    <row r="36" spans="2:9" x14ac:dyDescent="0.25">
      <c r="C36" s="415" t="s">
        <v>240</v>
      </c>
      <c r="D36" s="415"/>
      <c r="E36" s="415"/>
      <c r="F36" s="415"/>
      <c r="G36" s="415"/>
      <c r="H36" s="415"/>
      <c r="I36" s="415"/>
    </row>
    <row r="37" spans="2:9" x14ac:dyDescent="0.25">
      <c r="C37" s="412"/>
      <c r="D37" s="412"/>
      <c r="E37" s="412"/>
      <c r="F37" s="412"/>
      <c r="G37" s="412"/>
      <c r="H37" s="412"/>
      <c r="I37" s="412"/>
    </row>
    <row r="38" spans="2:9" x14ac:dyDescent="0.25">
      <c r="C38" s="414" t="s">
        <v>241</v>
      </c>
      <c r="D38" s="414"/>
      <c r="E38" s="414"/>
      <c r="F38" s="414" t="s">
        <v>242</v>
      </c>
      <c r="G38" s="414"/>
      <c r="H38" s="414" t="s">
        <v>243</v>
      </c>
      <c r="I38" s="414"/>
    </row>
    <row r="39" spans="2:9" x14ac:dyDescent="0.25">
      <c r="C39" s="412"/>
      <c r="D39" s="412"/>
      <c r="E39" s="412"/>
      <c r="F39" s="412"/>
      <c r="G39" s="412"/>
      <c r="H39" s="412"/>
      <c r="I39" s="412"/>
    </row>
    <row r="40" spans="2:9" x14ac:dyDescent="0.25">
      <c r="C40" s="414" t="s">
        <v>244</v>
      </c>
      <c r="D40" s="414"/>
      <c r="E40" s="414"/>
      <c r="F40" s="414" t="s">
        <v>245</v>
      </c>
      <c r="G40" s="414"/>
      <c r="H40" s="414"/>
      <c r="I40" s="414"/>
    </row>
    <row r="41" spans="2:9" x14ac:dyDescent="0.25">
      <c r="C41" s="412"/>
      <c r="D41" s="412"/>
      <c r="E41" s="412"/>
      <c r="F41" s="412"/>
      <c r="G41" s="412"/>
      <c r="H41" s="412"/>
      <c r="I41" s="412"/>
    </row>
    <row r="42" spans="2:9" x14ac:dyDescent="0.25">
      <c r="C42" s="414" t="s">
        <v>234</v>
      </c>
      <c r="D42" s="414"/>
      <c r="E42" s="414"/>
      <c r="F42" s="414"/>
      <c r="G42" s="414"/>
      <c r="H42" s="414"/>
      <c r="I42" s="414"/>
    </row>
    <row r="43" spans="2:9" x14ac:dyDescent="0.25">
      <c r="C43" s="412"/>
      <c r="D43" s="412"/>
      <c r="E43" s="412"/>
      <c r="F43" s="412"/>
      <c r="G43" s="412"/>
      <c r="H43" s="412"/>
      <c r="I43" s="412"/>
    </row>
    <row r="44" spans="2:9" x14ac:dyDescent="0.25">
      <c r="C44" s="414" t="s">
        <v>232</v>
      </c>
      <c r="D44" s="414"/>
      <c r="E44" s="414"/>
      <c r="F44" s="414"/>
      <c r="G44" s="414"/>
      <c r="H44" s="414"/>
      <c r="I44" s="126" t="s">
        <v>233</v>
      </c>
    </row>
    <row r="45" spans="2:9" x14ac:dyDescent="0.25">
      <c r="C45" s="382"/>
      <c r="D45" s="382"/>
      <c r="E45" s="382"/>
      <c r="F45" s="382"/>
      <c r="G45" s="382"/>
      <c r="H45" s="382"/>
      <c r="I45" s="139"/>
    </row>
    <row r="46" spans="2:9" x14ac:dyDescent="0.25">
      <c r="C46" s="414" t="s">
        <v>230</v>
      </c>
      <c r="D46" s="414"/>
      <c r="E46" s="413" t="s">
        <v>231</v>
      </c>
      <c r="F46" s="413"/>
      <c r="G46" s="413"/>
      <c r="H46" s="413"/>
      <c r="I46" s="413"/>
    </row>
    <row r="47" spans="2:9" x14ac:dyDescent="0.25">
      <c r="C47" s="412"/>
      <c r="D47" s="412"/>
      <c r="E47" s="412"/>
      <c r="F47" s="412"/>
      <c r="G47" s="412"/>
      <c r="H47" s="412"/>
      <c r="I47" s="412"/>
    </row>
    <row r="48" spans="2:9" x14ac:dyDescent="0.25">
      <c r="C48" s="413" t="s">
        <v>229</v>
      </c>
      <c r="D48" s="413"/>
      <c r="E48" s="413"/>
      <c r="F48" s="413"/>
      <c r="G48" s="413"/>
      <c r="H48" s="413"/>
      <c r="I48" s="413"/>
    </row>
    <row r="49" spans="3:9" x14ac:dyDescent="0.25">
      <c r="C49" s="412"/>
      <c r="D49" s="412"/>
      <c r="E49" s="412"/>
      <c r="F49" s="412"/>
      <c r="G49" s="412"/>
      <c r="H49" s="412"/>
      <c r="I49" s="412"/>
    </row>
    <row r="50" spans="3:9" ht="45.95" customHeight="1" x14ac:dyDescent="0.25">
      <c r="C50" s="418"/>
      <c r="D50" s="418"/>
      <c r="E50" s="418"/>
      <c r="F50" s="418"/>
      <c r="G50" s="418"/>
      <c r="H50" s="418"/>
      <c r="I50" s="418"/>
    </row>
    <row r="51" spans="3:9" x14ac:dyDescent="0.25">
      <c r="C51" s="415" t="s">
        <v>246</v>
      </c>
      <c r="D51" s="415"/>
      <c r="E51" s="415"/>
      <c r="F51" s="415"/>
      <c r="G51" s="415"/>
      <c r="H51" s="415"/>
      <c r="I51" s="415"/>
    </row>
    <row r="52" spans="3:9" x14ac:dyDescent="0.25">
      <c r="C52" s="412"/>
      <c r="D52" s="412"/>
      <c r="E52" s="412"/>
      <c r="F52" s="412"/>
      <c r="G52" s="412"/>
      <c r="H52" s="412"/>
      <c r="I52" s="412"/>
    </row>
    <row r="53" spans="3:9" x14ac:dyDescent="0.25">
      <c r="C53" s="414" t="s">
        <v>241</v>
      </c>
      <c r="D53" s="414"/>
      <c r="E53" s="414"/>
      <c r="F53" s="414" t="s">
        <v>242</v>
      </c>
      <c r="G53" s="414"/>
      <c r="H53" s="414" t="s">
        <v>243</v>
      </c>
      <c r="I53" s="414"/>
    </row>
    <row r="54" spans="3:9" x14ac:dyDescent="0.25">
      <c r="C54" s="412"/>
      <c r="D54" s="412"/>
      <c r="E54" s="412"/>
      <c r="F54" s="412"/>
      <c r="G54" s="412"/>
      <c r="H54" s="412"/>
      <c r="I54" s="412"/>
    </row>
    <row r="55" spans="3:9" x14ac:dyDescent="0.25">
      <c r="C55" s="414" t="s">
        <v>244</v>
      </c>
      <c r="D55" s="414"/>
      <c r="E55" s="414"/>
      <c r="F55" s="414" t="s">
        <v>245</v>
      </c>
      <c r="G55" s="414"/>
      <c r="H55" s="414"/>
      <c r="I55" s="414"/>
    </row>
    <row r="56" spans="3:9" x14ac:dyDescent="0.25">
      <c r="C56" s="412"/>
      <c r="D56" s="412"/>
      <c r="E56" s="412"/>
      <c r="F56" s="412"/>
      <c r="G56" s="412"/>
      <c r="H56" s="412"/>
      <c r="I56" s="412"/>
    </row>
    <row r="57" spans="3:9" x14ac:dyDescent="0.25">
      <c r="C57" s="414" t="s">
        <v>234</v>
      </c>
      <c r="D57" s="414"/>
      <c r="E57" s="414"/>
      <c r="F57" s="414"/>
      <c r="G57" s="414"/>
      <c r="H57" s="414"/>
      <c r="I57" s="414"/>
    </row>
    <row r="58" spans="3:9" x14ac:dyDescent="0.25">
      <c r="C58" s="412"/>
      <c r="D58" s="412"/>
      <c r="E58" s="412"/>
      <c r="F58" s="412"/>
      <c r="G58" s="412"/>
      <c r="H58" s="412"/>
      <c r="I58" s="412"/>
    </row>
    <row r="59" spans="3:9" x14ac:dyDescent="0.25">
      <c r="C59" s="414" t="s">
        <v>232</v>
      </c>
      <c r="D59" s="414"/>
      <c r="E59" s="414"/>
      <c r="F59" s="414"/>
      <c r="G59" s="414"/>
      <c r="H59" s="414"/>
      <c r="I59" s="126" t="s">
        <v>233</v>
      </c>
    </row>
    <row r="60" spans="3:9" x14ac:dyDescent="0.25">
      <c r="C60" s="382"/>
      <c r="D60" s="382"/>
      <c r="E60" s="382"/>
      <c r="F60" s="382"/>
      <c r="G60" s="382"/>
      <c r="H60" s="382"/>
      <c r="I60" s="139"/>
    </row>
    <row r="61" spans="3:9" x14ac:dyDescent="0.25">
      <c r="C61" s="414" t="s">
        <v>230</v>
      </c>
      <c r="D61" s="414"/>
      <c r="E61" s="413" t="s">
        <v>231</v>
      </c>
      <c r="F61" s="413"/>
      <c r="G61" s="413"/>
      <c r="H61" s="413"/>
      <c r="I61" s="413"/>
    </row>
    <row r="62" spans="3:9" x14ac:dyDescent="0.25">
      <c r="C62" s="412"/>
      <c r="D62" s="412"/>
      <c r="E62" s="412"/>
      <c r="F62" s="412"/>
      <c r="G62" s="412"/>
      <c r="H62" s="412"/>
      <c r="I62" s="412"/>
    </row>
    <row r="63" spans="3:9" x14ac:dyDescent="0.25">
      <c r="C63" s="413" t="s">
        <v>229</v>
      </c>
      <c r="D63" s="413"/>
      <c r="E63" s="413"/>
      <c r="F63" s="413"/>
      <c r="G63" s="413"/>
      <c r="H63" s="413"/>
      <c r="I63" s="413"/>
    </row>
    <row r="64" spans="3:9" x14ac:dyDescent="0.25">
      <c r="C64" s="412"/>
      <c r="D64" s="412"/>
      <c r="E64" s="412"/>
      <c r="F64" s="412"/>
      <c r="G64" s="412"/>
      <c r="H64" s="412"/>
      <c r="I64" s="412"/>
    </row>
    <row r="65" spans="3:9" x14ac:dyDescent="0.25">
      <c r="C65" s="199"/>
      <c r="D65" s="199"/>
      <c r="E65" s="199"/>
      <c r="F65" s="199"/>
      <c r="G65" s="199"/>
      <c r="H65" s="199"/>
      <c r="I65" s="199"/>
    </row>
    <row r="66" spans="3:9" x14ac:dyDescent="0.25">
      <c r="C66" s="415" t="s">
        <v>247</v>
      </c>
      <c r="D66" s="415"/>
      <c r="E66" s="415"/>
      <c r="F66" s="415"/>
      <c r="G66" s="415"/>
      <c r="H66" s="415"/>
      <c r="I66" s="415"/>
    </row>
    <row r="67" spans="3:9" x14ac:dyDescent="0.25">
      <c r="C67" s="412"/>
      <c r="D67" s="412"/>
      <c r="E67" s="412"/>
      <c r="F67" s="412"/>
      <c r="G67" s="412"/>
      <c r="H67" s="412"/>
      <c r="I67" s="412"/>
    </row>
    <row r="68" spans="3:9" x14ac:dyDescent="0.25">
      <c r="C68" s="414" t="s">
        <v>241</v>
      </c>
      <c r="D68" s="414"/>
      <c r="E68" s="414"/>
      <c r="F68" s="414" t="s">
        <v>242</v>
      </c>
      <c r="G68" s="414"/>
      <c r="H68" s="414" t="s">
        <v>243</v>
      </c>
      <c r="I68" s="414"/>
    </row>
    <row r="69" spans="3:9" x14ac:dyDescent="0.25">
      <c r="C69" s="412"/>
      <c r="D69" s="412"/>
      <c r="E69" s="412"/>
      <c r="F69" s="412"/>
      <c r="G69" s="412"/>
      <c r="H69" s="412"/>
      <c r="I69" s="412"/>
    </row>
    <row r="70" spans="3:9" x14ac:dyDescent="0.25">
      <c r="C70" s="414" t="s">
        <v>244</v>
      </c>
      <c r="D70" s="414"/>
      <c r="E70" s="414"/>
      <c r="F70" s="414" t="s">
        <v>245</v>
      </c>
      <c r="G70" s="414"/>
      <c r="H70" s="414"/>
      <c r="I70" s="414"/>
    </row>
    <row r="71" spans="3:9" x14ac:dyDescent="0.25">
      <c r="C71" s="412"/>
      <c r="D71" s="412"/>
      <c r="E71" s="412"/>
      <c r="F71" s="412"/>
      <c r="G71" s="412"/>
      <c r="H71" s="412"/>
      <c r="I71" s="412"/>
    </row>
    <row r="72" spans="3:9" x14ac:dyDescent="0.25">
      <c r="C72" s="414" t="s">
        <v>234</v>
      </c>
      <c r="D72" s="414"/>
      <c r="E72" s="414"/>
      <c r="F72" s="414"/>
      <c r="G72" s="414"/>
      <c r="H72" s="414"/>
      <c r="I72" s="414"/>
    </row>
    <row r="73" spans="3:9" x14ac:dyDescent="0.25">
      <c r="C73" s="412"/>
      <c r="D73" s="412"/>
      <c r="E73" s="412"/>
      <c r="F73" s="412"/>
      <c r="G73" s="412"/>
      <c r="H73" s="412"/>
      <c r="I73" s="412"/>
    </row>
    <row r="74" spans="3:9" x14ac:dyDescent="0.25">
      <c r="C74" s="414" t="s">
        <v>232</v>
      </c>
      <c r="D74" s="414"/>
      <c r="E74" s="414"/>
      <c r="F74" s="414"/>
      <c r="G74" s="414"/>
      <c r="H74" s="414"/>
      <c r="I74" s="126" t="s">
        <v>233</v>
      </c>
    </row>
    <row r="75" spans="3:9" x14ac:dyDescent="0.25">
      <c r="C75" s="382"/>
      <c r="D75" s="382"/>
      <c r="E75" s="382"/>
      <c r="F75" s="382"/>
      <c r="G75" s="382"/>
      <c r="H75" s="382"/>
      <c r="I75" s="139"/>
    </row>
    <row r="76" spans="3:9" x14ac:dyDescent="0.25">
      <c r="C76" s="414" t="s">
        <v>230</v>
      </c>
      <c r="D76" s="414"/>
      <c r="E76" s="413" t="s">
        <v>231</v>
      </c>
      <c r="F76" s="413"/>
      <c r="G76" s="413"/>
      <c r="H76" s="413"/>
      <c r="I76" s="413"/>
    </row>
    <row r="77" spans="3:9" x14ac:dyDescent="0.25">
      <c r="C77" s="412"/>
      <c r="D77" s="412"/>
      <c r="E77" s="412"/>
      <c r="F77" s="412"/>
      <c r="G77" s="412"/>
      <c r="H77" s="412"/>
      <c r="I77" s="412"/>
    </row>
    <row r="78" spans="3:9" x14ac:dyDescent="0.25">
      <c r="C78" s="413" t="s">
        <v>229</v>
      </c>
      <c r="D78" s="413"/>
      <c r="E78" s="413"/>
      <c r="F78" s="413"/>
      <c r="G78" s="413"/>
      <c r="H78" s="413"/>
      <c r="I78" s="413"/>
    </row>
    <row r="79" spans="3:9" x14ac:dyDescent="0.25">
      <c r="C79" s="412"/>
      <c r="D79" s="412"/>
      <c r="E79" s="412"/>
      <c r="F79" s="412"/>
      <c r="G79" s="412"/>
      <c r="H79" s="412"/>
      <c r="I79" s="412"/>
    </row>
    <row r="80" spans="3:9" x14ac:dyDescent="0.25">
      <c r="C80" s="199"/>
      <c r="D80" s="199"/>
      <c r="E80" s="199"/>
      <c r="F80" s="199"/>
      <c r="G80" s="199"/>
      <c r="H80" s="199"/>
      <c r="I80" s="199"/>
    </row>
    <row r="81" spans="1:9" ht="24.95" customHeight="1" x14ac:dyDescent="0.25">
      <c r="A81" s="36" t="s">
        <v>137</v>
      </c>
      <c r="B81" s="36" t="s">
        <v>216</v>
      </c>
      <c r="C81" s="416" t="s">
        <v>248</v>
      </c>
      <c r="D81" s="416"/>
      <c r="E81" s="416"/>
      <c r="F81" s="416"/>
      <c r="G81" s="416"/>
      <c r="H81" s="416"/>
      <c r="I81" s="416"/>
    </row>
    <row r="82" spans="1:9" s="2" customFormat="1" ht="20.100000000000001" customHeight="1" x14ac:dyDescent="0.25">
      <c r="B82" s="36" t="s">
        <v>218</v>
      </c>
      <c r="C82" s="398" t="s">
        <v>251</v>
      </c>
      <c r="D82" s="398"/>
      <c r="E82" s="398"/>
      <c r="F82" s="398"/>
      <c r="G82" s="398"/>
      <c r="H82" s="398"/>
      <c r="I82" s="398"/>
    </row>
    <row r="83" spans="1:9" x14ac:dyDescent="0.25">
      <c r="C83" s="414" t="s">
        <v>249</v>
      </c>
      <c r="D83" s="414"/>
      <c r="E83" s="414"/>
      <c r="F83" s="414"/>
      <c r="G83" s="414"/>
      <c r="H83" s="414"/>
      <c r="I83" s="414"/>
    </row>
    <row r="84" spans="1:9" x14ac:dyDescent="0.25">
      <c r="C84" s="412"/>
      <c r="D84" s="412"/>
      <c r="E84" s="412"/>
      <c r="F84" s="412"/>
      <c r="G84" s="412"/>
      <c r="H84" s="412"/>
      <c r="I84" s="412"/>
    </row>
    <row r="85" spans="1:9" x14ac:dyDescent="0.25">
      <c r="C85" s="414" t="s">
        <v>236</v>
      </c>
      <c r="D85" s="414"/>
      <c r="E85" s="414"/>
      <c r="F85" s="414"/>
      <c r="G85" s="414"/>
      <c r="H85" s="414"/>
      <c r="I85" s="414"/>
    </row>
    <row r="86" spans="1:9" x14ac:dyDescent="0.25">
      <c r="C86" s="412"/>
      <c r="D86" s="412"/>
      <c r="E86" s="412"/>
      <c r="F86" s="412"/>
      <c r="G86" s="412"/>
      <c r="H86" s="412"/>
      <c r="I86" s="412"/>
    </row>
    <row r="87" spans="1:9" x14ac:dyDescent="0.25">
      <c r="C87" s="414" t="s">
        <v>235</v>
      </c>
      <c r="D87" s="414"/>
      <c r="E87" s="414"/>
      <c r="F87" s="414"/>
      <c r="G87" s="414"/>
      <c r="H87" s="414"/>
      <c r="I87" s="414"/>
    </row>
    <row r="88" spans="1:9" x14ac:dyDescent="0.25">
      <c r="C88" s="412"/>
      <c r="D88" s="412"/>
      <c r="E88" s="412"/>
      <c r="F88" s="412"/>
      <c r="G88" s="412"/>
      <c r="H88" s="412"/>
      <c r="I88" s="412"/>
    </row>
    <row r="89" spans="1:9" x14ac:dyDescent="0.25">
      <c r="C89" s="414" t="s">
        <v>234</v>
      </c>
      <c r="D89" s="414"/>
      <c r="E89" s="414"/>
      <c r="F89" s="414"/>
      <c r="G89" s="414"/>
      <c r="H89" s="414"/>
      <c r="I89" s="414"/>
    </row>
    <row r="90" spans="1:9" x14ac:dyDescent="0.25">
      <c r="C90" s="412"/>
      <c r="D90" s="412"/>
      <c r="E90" s="412"/>
      <c r="F90" s="412"/>
      <c r="G90" s="412"/>
      <c r="H90" s="412"/>
      <c r="I90" s="412"/>
    </row>
    <row r="91" spans="1:9" x14ac:dyDescent="0.25">
      <c r="C91" s="414" t="s">
        <v>232</v>
      </c>
      <c r="D91" s="414"/>
      <c r="E91" s="414"/>
      <c r="F91" s="414"/>
      <c r="G91" s="414"/>
      <c r="H91" s="414"/>
      <c r="I91" s="127" t="s">
        <v>233</v>
      </c>
    </row>
    <row r="92" spans="1:9" x14ac:dyDescent="0.25">
      <c r="C92" s="382"/>
      <c r="D92" s="382"/>
      <c r="E92" s="382"/>
      <c r="F92" s="382"/>
      <c r="G92" s="382"/>
      <c r="H92" s="382"/>
      <c r="I92" s="139"/>
    </row>
    <row r="93" spans="1:9" x14ac:dyDescent="0.25">
      <c r="C93" s="414" t="s">
        <v>230</v>
      </c>
      <c r="D93" s="414"/>
      <c r="E93" s="413" t="s">
        <v>231</v>
      </c>
      <c r="F93" s="413"/>
      <c r="G93" s="413"/>
      <c r="H93" s="413"/>
      <c r="I93" s="413"/>
    </row>
    <row r="94" spans="1:9" x14ac:dyDescent="0.25">
      <c r="C94" s="412"/>
      <c r="D94" s="412"/>
      <c r="E94" s="412"/>
      <c r="F94" s="412"/>
      <c r="G94" s="412"/>
      <c r="H94" s="412"/>
      <c r="I94" s="412"/>
    </row>
    <row r="95" spans="1:9" x14ac:dyDescent="0.25">
      <c r="C95" s="413" t="s">
        <v>229</v>
      </c>
      <c r="D95" s="413"/>
      <c r="E95" s="413"/>
      <c r="F95" s="413"/>
      <c r="G95" s="413"/>
      <c r="H95" s="413"/>
      <c r="I95" s="413"/>
    </row>
    <row r="96" spans="1:9" x14ac:dyDescent="0.25">
      <c r="C96" s="412"/>
      <c r="D96" s="412"/>
      <c r="E96" s="412"/>
      <c r="F96" s="412"/>
      <c r="G96" s="412"/>
      <c r="H96" s="412"/>
      <c r="I96" s="412"/>
    </row>
    <row r="97" spans="2:9" ht="104.1" customHeight="1" x14ac:dyDescent="0.25">
      <c r="C97" s="384"/>
      <c r="D97" s="384"/>
      <c r="E97" s="384"/>
      <c r="F97" s="384"/>
      <c r="G97" s="384"/>
      <c r="H97" s="384"/>
      <c r="I97" s="384"/>
    </row>
    <row r="98" spans="2:9" s="2" customFormat="1" ht="20.100000000000001" customHeight="1" x14ac:dyDescent="0.25">
      <c r="B98" s="36" t="s">
        <v>220</v>
      </c>
      <c r="C98" s="398" t="s">
        <v>239</v>
      </c>
      <c r="D98" s="398"/>
      <c r="E98" s="398"/>
      <c r="F98" s="398"/>
      <c r="G98" s="398"/>
      <c r="H98" s="398"/>
      <c r="I98" s="398"/>
    </row>
    <row r="99" spans="2:9" x14ac:dyDescent="0.25">
      <c r="C99" s="415" t="s">
        <v>250</v>
      </c>
      <c r="D99" s="415"/>
      <c r="E99" s="415"/>
      <c r="F99" s="415"/>
      <c r="G99" s="415"/>
      <c r="H99" s="415"/>
      <c r="I99" s="415"/>
    </row>
    <row r="100" spans="2:9" x14ac:dyDescent="0.25">
      <c r="C100" s="412"/>
      <c r="D100" s="412"/>
      <c r="E100" s="412"/>
      <c r="F100" s="412"/>
      <c r="G100" s="412"/>
      <c r="H100" s="412"/>
      <c r="I100" s="412"/>
    </row>
    <row r="101" spans="2:9" x14ac:dyDescent="0.25">
      <c r="C101" s="414" t="s">
        <v>241</v>
      </c>
      <c r="D101" s="414"/>
      <c r="E101" s="414"/>
      <c r="F101" s="414" t="s">
        <v>242</v>
      </c>
      <c r="G101" s="414"/>
      <c r="H101" s="414" t="s">
        <v>243</v>
      </c>
      <c r="I101" s="414"/>
    </row>
    <row r="102" spans="2:9" x14ac:dyDescent="0.25">
      <c r="C102" s="412"/>
      <c r="D102" s="412"/>
      <c r="E102" s="412"/>
      <c r="F102" s="412"/>
      <c r="G102" s="412"/>
      <c r="H102" s="412"/>
      <c r="I102" s="412"/>
    </row>
    <row r="103" spans="2:9" x14ac:dyDescent="0.25">
      <c r="C103" s="414" t="s">
        <v>244</v>
      </c>
      <c r="D103" s="414"/>
      <c r="E103" s="414"/>
      <c r="F103" s="414" t="s">
        <v>245</v>
      </c>
      <c r="G103" s="414"/>
      <c r="H103" s="414"/>
      <c r="I103" s="414"/>
    </row>
    <row r="104" spans="2:9" x14ac:dyDescent="0.25">
      <c r="C104" s="412"/>
      <c r="D104" s="412"/>
      <c r="E104" s="412"/>
      <c r="F104" s="412"/>
      <c r="G104" s="412"/>
      <c r="H104" s="412"/>
      <c r="I104" s="412"/>
    </row>
    <row r="105" spans="2:9" x14ac:dyDescent="0.25">
      <c r="C105" s="414" t="s">
        <v>234</v>
      </c>
      <c r="D105" s="414"/>
      <c r="E105" s="414"/>
      <c r="F105" s="414"/>
      <c r="G105" s="414"/>
      <c r="H105" s="414"/>
      <c r="I105" s="414"/>
    </row>
    <row r="106" spans="2:9" x14ac:dyDescent="0.25">
      <c r="C106" s="412"/>
      <c r="D106" s="412"/>
      <c r="E106" s="412"/>
      <c r="F106" s="412"/>
      <c r="G106" s="412"/>
      <c r="H106" s="412"/>
      <c r="I106" s="412"/>
    </row>
    <row r="107" spans="2:9" x14ac:dyDescent="0.25">
      <c r="C107" s="414" t="s">
        <v>232</v>
      </c>
      <c r="D107" s="414"/>
      <c r="E107" s="414"/>
      <c r="F107" s="414"/>
      <c r="G107" s="414"/>
      <c r="H107" s="414"/>
      <c r="I107" s="127" t="s">
        <v>233</v>
      </c>
    </row>
    <row r="108" spans="2:9" x14ac:dyDescent="0.25">
      <c r="C108" s="382"/>
      <c r="D108" s="382"/>
      <c r="E108" s="382"/>
      <c r="F108" s="382"/>
      <c r="G108" s="382"/>
      <c r="H108" s="382"/>
      <c r="I108" s="139"/>
    </row>
    <row r="109" spans="2:9" x14ac:dyDescent="0.25">
      <c r="C109" s="414" t="s">
        <v>230</v>
      </c>
      <c r="D109" s="414"/>
      <c r="E109" s="413" t="s">
        <v>231</v>
      </c>
      <c r="F109" s="413"/>
      <c r="G109" s="413"/>
      <c r="H109" s="413"/>
      <c r="I109" s="413"/>
    </row>
    <row r="110" spans="2:9" x14ac:dyDescent="0.25">
      <c r="C110" s="412"/>
      <c r="D110" s="412"/>
      <c r="E110" s="412"/>
      <c r="F110" s="412"/>
      <c r="G110" s="412"/>
      <c r="H110" s="412"/>
      <c r="I110" s="412"/>
    </row>
    <row r="111" spans="2:9" x14ac:dyDescent="0.25">
      <c r="C111" s="413" t="s">
        <v>229</v>
      </c>
      <c r="D111" s="413"/>
      <c r="E111" s="413"/>
      <c r="F111" s="413"/>
      <c r="G111" s="413"/>
      <c r="H111" s="413"/>
      <c r="I111" s="413"/>
    </row>
    <row r="112" spans="2:9" x14ac:dyDescent="0.25">
      <c r="C112" s="412"/>
      <c r="D112" s="412"/>
      <c r="E112" s="412"/>
      <c r="F112" s="412"/>
      <c r="G112" s="412"/>
      <c r="H112" s="412"/>
      <c r="I112" s="412"/>
    </row>
    <row r="113" spans="1:9" x14ac:dyDescent="0.25">
      <c r="C113" s="199"/>
      <c r="D113" s="199"/>
      <c r="E113" s="199"/>
      <c r="F113" s="199"/>
      <c r="G113" s="199"/>
      <c r="H113" s="199"/>
      <c r="I113" s="199"/>
    </row>
    <row r="114" spans="1:9" ht="24.95" customHeight="1" x14ac:dyDescent="0.25">
      <c r="A114" s="36" t="s">
        <v>138</v>
      </c>
      <c r="B114" s="36" t="s">
        <v>216</v>
      </c>
      <c r="C114" s="416" t="s">
        <v>252</v>
      </c>
      <c r="D114" s="416"/>
      <c r="E114" s="416"/>
      <c r="F114" s="416"/>
      <c r="G114" s="416"/>
      <c r="H114" s="416"/>
      <c r="I114" s="416"/>
    </row>
    <row r="115" spans="1:9" x14ac:dyDescent="0.25">
      <c r="C115" s="199"/>
      <c r="D115" s="199"/>
      <c r="E115" s="199"/>
      <c r="F115" s="199"/>
      <c r="G115" s="199"/>
      <c r="H115" s="199"/>
      <c r="I115" s="199"/>
    </row>
    <row r="116" spans="1:9" ht="24.95" customHeight="1" x14ac:dyDescent="0.25">
      <c r="A116" s="36"/>
      <c r="B116" s="36"/>
      <c r="C116" s="129" t="s">
        <v>253</v>
      </c>
      <c r="D116" s="402" t="s">
        <v>87</v>
      </c>
      <c r="E116" s="385"/>
      <c r="F116" s="385"/>
      <c r="G116" s="385"/>
      <c r="H116" s="385"/>
      <c r="I116" s="385"/>
    </row>
    <row r="117" spans="1:9" ht="15" customHeight="1" x14ac:dyDescent="0.25">
      <c r="A117" s="36"/>
      <c r="B117" s="36"/>
      <c r="C117" s="345" t="s">
        <v>254</v>
      </c>
      <c r="D117" s="389" t="s">
        <v>293</v>
      </c>
      <c r="E117" s="389"/>
      <c r="F117" s="389"/>
      <c r="G117" s="389"/>
      <c r="H117" s="389"/>
      <c r="I117" s="389"/>
    </row>
    <row r="118" spans="1:9" x14ac:dyDescent="0.25">
      <c r="A118" s="36"/>
      <c r="B118" s="36"/>
      <c r="C118" s="417"/>
      <c r="D118" s="391"/>
      <c r="E118" s="391"/>
      <c r="F118" s="391"/>
      <c r="G118" s="391"/>
      <c r="H118" s="391"/>
      <c r="I118" s="391"/>
    </row>
    <row r="119" spans="1:9" x14ac:dyDescent="0.25">
      <c r="A119" s="36"/>
      <c r="B119" s="36"/>
      <c r="C119" s="347"/>
      <c r="D119" s="391"/>
      <c r="E119" s="391"/>
      <c r="F119" s="391"/>
      <c r="G119" s="391"/>
      <c r="H119" s="391"/>
      <c r="I119" s="391"/>
    </row>
    <row r="120" spans="1:9" x14ac:dyDescent="0.25">
      <c r="A120" s="36"/>
      <c r="B120" s="36"/>
      <c r="C120" s="345" t="s">
        <v>255</v>
      </c>
      <c r="D120" s="395" t="s">
        <v>294</v>
      </c>
      <c r="E120" s="389"/>
      <c r="F120" s="389"/>
      <c r="G120" s="389"/>
      <c r="H120" s="389"/>
      <c r="I120" s="389"/>
    </row>
    <row r="121" spans="1:9" x14ac:dyDescent="0.25">
      <c r="A121" s="36"/>
      <c r="B121" s="36"/>
      <c r="C121" s="417"/>
      <c r="D121" s="396"/>
      <c r="E121" s="391"/>
      <c r="F121" s="391"/>
      <c r="G121" s="391"/>
      <c r="H121" s="391"/>
      <c r="I121" s="391"/>
    </row>
    <row r="122" spans="1:9" x14ac:dyDescent="0.25">
      <c r="A122" s="36"/>
      <c r="B122" s="36"/>
      <c r="C122" s="347"/>
      <c r="D122" s="397"/>
      <c r="E122" s="393"/>
      <c r="F122" s="393"/>
      <c r="G122" s="393"/>
      <c r="H122" s="393"/>
      <c r="I122" s="393"/>
    </row>
    <row r="123" spans="1:9" x14ac:dyDescent="0.25">
      <c r="A123" s="36"/>
      <c r="B123" s="36"/>
      <c r="C123" s="199"/>
      <c r="D123" s="199"/>
      <c r="E123" s="199"/>
      <c r="F123" s="199"/>
      <c r="G123" s="199"/>
      <c r="H123" s="199"/>
      <c r="I123" s="199"/>
    </row>
    <row r="124" spans="1:9" s="2" customFormat="1" ht="20.100000000000001" customHeight="1" x14ac:dyDescent="0.25">
      <c r="B124" s="36" t="s">
        <v>218</v>
      </c>
      <c r="C124" s="398" t="s">
        <v>256</v>
      </c>
      <c r="D124" s="398"/>
      <c r="E124" s="398"/>
      <c r="F124" s="398"/>
      <c r="G124" s="398"/>
      <c r="H124" s="398"/>
      <c r="I124" s="398"/>
    </row>
    <row r="125" spans="1:9" ht="15" customHeight="1" x14ac:dyDescent="0.25">
      <c r="C125" s="399" t="s">
        <v>257</v>
      </c>
      <c r="D125" s="399"/>
      <c r="E125" s="399"/>
      <c r="F125" s="399"/>
      <c r="G125" s="399"/>
      <c r="H125" s="399"/>
      <c r="I125" s="399"/>
    </row>
    <row r="126" spans="1:9" x14ac:dyDescent="0.25">
      <c r="C126" s="399"/>
      <c r="D126" s="399"/>
      <c r="E126" s="399"/>
      <c r="F126" s="399"/>
      <c r="G126" s="399"/>
      <c r="H126" s="399"/>
      <c r="I126" s="399"/>
    </row>
    <row r="127" spans="1:9" x14ac:dyDescent="0.25">
      <c r="C127" s="399"/>
      <c r="D127" s="399"/>
      <c r="E127" s="399"/>
      <c r="F127" s="399"/>
      <c r="G127" s="399"/>
      <c r="H127" s="399"/>
      <c r="I127" s="399"/>
    </row>
    <row r="128" spans="1:9" x14ac:dyDescent="0.25">
      <c r="C128" s="399"/>
      <c r="D128" s="399"/>
      <c r="E128" s="399"/>
      <c r="F128" s="399"/>
      <c r="G128" s="399"/>
      <c r="H128" s="399"/>
      <c r="I128" s="399"/>
    </row>
    <row r="129" spans="2:9" x14ac:dyDescent="0.25">
      <c r="C129" s="399"/>
      <c r="D129" s="399"/>
      <c r="E129" s="399"/>
      <c r="F129" s="399"/>
      <c r="G129" s="399"/>
      <c r="H129" s="399"/>
      <c r="I129" s="399"/>
    </row>
    <row r="130" spans="2:9" x14ac:dyDescent="0.25">
      <c r="C130" s="399"/>
      <c r="D130" s="399"/>
      <c r="E130" s="399"/>
      <c r="F130" s="399"/>
      <c r="G130" s="399"/>
      <c r="H130" s="399"/>
      <c r="I130" s="399"/>
    </row>
    <row r="131" spans="2:9" x14ac:dyDescent="0.25">
      <c r="C131" s="399"/>
      <c r="D131" s="399"/>
      <c r="E131" s="399"/>
      <c r="F131" s="399"/>
      <c r="G131" s="399"/>
      <c r="H131" s="399"/>
      <c r="I131" s="399"/>
    </row>
    <row r="132" spans="2:9" x14ac:dyDescent="0.25">
      <c r="C132" s="399"/>
      <c r="D132" s="399"/>
      <c r="E132" s="399"/>
      <c r="F132" s="399"/>
      <c r="G132" s="399"/>
      <c r="H132" s="399"/>
      <c r="I132" s="399"/>
    </row>
    <row r="133" spans="2:9" x14ac:dyDescent="0.25">
      <c r="C133" s="399"/>
      <c r="D133" s="399"/>
      <c r="E133" s="399"/>
      <c r="F133" s="399"/>
      <c r="G133" s="399"/>
      <c r="H133" s="399"/>
      <c r="I133" s="399"/>
    </row>
    <row r="134" spans="2:9" x14ac:dyDescent="0.25">
      <c r="C134" s="399"/>
      <c r="D134" s="399"/>
      <c r="E134" s="399"/>
      <c r="F134" s="399"/>
      <c r="G134" s="399"/>
      <c r="H134" s="399"/>
      <c r="I134" s="399"/>
    </row>
    <row r="135" spans="2:9" x14ac:dyDescent="0.25">
      <c r="C135" s="399"/>
      <c r="D135" s="399"/>
      <c r="E135" s="399"/>
      <c r="F135" s="399"/>
      <c r="G135" s="399"/>
      <c r="H135" s="399"/>
      <c r="I135" s="399"/>
    </row>
    <row r="136" spans="2:9" x14ac:dyDescent="0.25">
      <c r="C136" s="399"/>
      <c r="D136" s="399"/>
      <c r="E136" s="399"/>
      <c r="F136" s="399"/>
      <c r="G136" s="399"/>
      <c r="H136" s="399"/>
      <c r="I136" s="399"/>
    </row>
    <row r="137" spans="2:9" ht="14.1" customHeight="1" x14ac:dyDescent="0.25">
      <c r="C137" s="199"/>
      <c r="D137" s="199"/>
      <c r="E137" s="199"/>
      <c r="F137" s="199"/>
      <c r="G137" s="199"/>
      <c r="H137" s="199"/>
      <c r="I137" s="199"/>
    </row>
    <row r="138" spans="2:9" s="2" customFormat="1" ht="20.100000000000001" customHeight="1" x14ac:dyDescent="0.25">
      <c r="B138" s="36" t="s">
        <v>220</v>
      </c>
      <c r="C138" s="398" t="s">
        <v>258</v>
      </c>
      <c r="D138" s="398"/>
      <c r="E138" s="398"/>
      <c r="F138" s="398"/>
      <c r="G138" s="398"/>
      <c r="H138" s="398"/>
      <c r="I138" s="398"/>
    </row>
    <row r="139" spans="2:9" ht="24.95" customHeight="1" x14ac:dyDescent="0.25">
      <c r="C139" s="385" t="s">
        <v>259</v>
      </c>
      <c r="D139" s="386"/>
      <c r="E139" s="387" t="s">
        <v>260</v>
      </c>
      <c r="F139" s="388"/>
      <c r="G139" s="388"/>
      <c r="H139" s="388"/>
      <c r="I139" s="388"/>
    </row>
    <row r="140" spans="2:9" x14ac:dyDescent="0.25">
      <c r="C140" s="389" t="s">
        <v>291</v>
      </c>
      <c r="D140" s="390"/>
      <c r="E140" s="395" t="s">
        <v>261</v>
      </c>
      <c r="F140" s="389"/>
      <c r="G140" s="389"/>
      <c r="H140" s="389"/>
      <c r="I140" s="389"/>
    </row>
    <row r="141" spans="2:9" x14ac:dyDescent="0.25">
      <c r="C141" s="391"/>
      <c r="D141" s="392"/>
      <c r="E141" s="396"/>
      <c r="F141" s="391"/>
      <c r="G141" s="391"/>
      <c r="H141" s="391"/>
      <c r="I141" s="391"/>
    </row>
    <row r="142" spans="2:9" x14ac:dyDescent="0.25">
      <c r="C142" s="393"/>
      <c r="D142" s="394"/>
      <c r="E142" s="396"/>
      <c r="F142" s="391"/>
      <c r="G142" s="391"/>
      <c r="H142" s="391"/>
      <c r="I142" s="391"/>
    </row>
    <row r="143" spans="2:9" x14ac:dyDescent="0.25">
      <c r="C143" s="389" t="s">
        <v>292</v>
      </c>
      <c r="D143" s="390"/>
      <c r="E143" s="395" t="s">
        <v>262</v>
      </c>
      <c r="F143" s="389"/>
      <c r="G143" s="389"/>
      <c r="H143" s="389"/>
      <c r="I143" s="389"/>
    </row>
    <row r="144" spans="2:9" x14ac:dyDescent="0.25">
      <c r="C144" s="391"/>
      <c r="D144" s="392"/>
      <c r="E144" s="396"/>
      <c r="F144" s="391"/>
      <c r="G144" s="391"/>
      <c r="H144" s="391"/>
      <c r="I144" s="391"/>
    </row>
    <row r="145" spans="2:9" x14ac:dyDescent="0.25">
      <c r="C145" s="393"/>
      <c r="D145" s="394"/>
      <c r="E145" s="397"/>
      <c r="F145" s="393"/>
      <c r="G145" s="393"/>
      <c r="H145" s="393"/>
      <c r="I145" s="393"/>
    </row>
    <row r="146" spans="2:9" ht="41.1" customHeight="1" x14ac:dyDescent="0.25">
      <c r="C146" s="198"/>
      <c r="D146" s="198"/>
      <c r="E146" s="198"/>
      <c r="F146" s="198"/>
      <c r="G146" s="198"/>
      <c r="H146" s="198"/>
      <c r="I146" s="198"/>
    </row>
    <row r="147" spans="2:9" s="2" customFormat="1" ht="20.100000000000001" customHeight="1" x14ac:dyDescent="0.25">
      <c r="B147" s="36" t="s">
        <v>263</v>
      </c>
      <c r="C147" s="398" t="s">
        <v>264</v>
      </c>
      <c r="D147" s="398"/>
      <c r="E147" s="398"/>
      <c r="F147" s="398"/>
      <c r="G147" s="398"/>
      <c r="H147" s="398"/>
      <c r="I147" s="398"/>
    </row>
    <row r="148" spans="2:9" x14ac:dyDescent="0.25">
      <c r="C148" s="399" t="s">
        <v>265</v>
      </c>
      <c r="D148" s="399"/>
      <c r="E148" s="399"/>
      <c r="F148" s="399"/>
      <c r="G148" s="399"/>
      <c r="H148" s="399"/>
      <c r="I148" s="399"/>
    </row>
    <row r="149" spans="2:9" x14ac:dyDescent="0.25">
      <c r="C149" s="399"/>
      <c r="D149" s="399"/>
      <c r="E149" s="399"/>
      <c r="F149" s="399"/>
      <c r="G149" s="399"/>
      <c r="H149" s="399"/>
      <c r="I149" s="399"/>
    </row>
    <row r="150" spans="2:9" x14ac:dyDescent="0.25">
      <c r="C150" s="399"/>
      <c r="D150" s="399"/>
      <c r="E150" s="399"/>
      <c r="F150" s="399"/>
      <c r="G150" s="399"/>
      <c r="H150" s="399"/>
      <c r="I150" s="399"/>
    </row>
    <row r="151" spans="2:9" x14ac:dyDescent="0.25">
      <c r="C151" s="399"/>
      <c r="D151" s="399"/>
      <c r="E151" s="399"/>
      <c r="F151" s="399"/>
      <c r="G151" s="399"/>
      <c r="H151" s="399"/>
      <c r="I151" s="399"/>
    </row>
    <row r="152" spans="2:9" x14ac:dyDescent="0.25">
      <c r="C152" s="399"/>
      <c r="D152" s="399"/>
      <c r="E152" s="399"/>
      <c r="F152" s="399"/>
      <c r="G152" s="399"/>
      <c r="H152" s="399"/>
      <c r="I152" s="399"/>
    </row>
    <row r="153" spans="2:9" x14ac:dyDescent="0.25">
      <c r="C153" s="399"/>
      <c r="D153" s="399"/>
      <c r="E153" s="399"/>
      <c r="F153" s="399"/>
      <c r="G153" s="399"/>
      <c r="H153" s="399"/>
      <c r="I153" s="399"/>
    </row>
    <row r="154" spans="2:9" x14ac:dyDescent="0.25">
      <c r="C154" s="199"/>
      <c r="D154" s="199"/>
      <c r="E154" s="199"/>
      <c r="F154" s="199"/>
      <c r="G154" s="199"/>
      <c r="H154" s="199"/>
      <c r="I154" s="199"/>
    </row>
    <row r="155" spans="2:9" ht="24.95" customHeight="1" x14ac:dyDescent="0.25">
      <c r="C155" s="385" t="s">
        <v>259</v>
      </c>
      <c r="D155" s="386"/>
      <c r="E155" s="387" t="s">
        <v>260</v>
      </c>
      <c r="F155" s="388"/>
      <c r="G155" s="388"/>
      <c r="H155" s="388"/>
      <c r="I155" s="388"/>
    </row>
    <row r="156" spans="2:9" x14ac:dyDescent="0.25">
      <c r="C156" s="389" t="s">
        <v>287</v>
      </c>
      <c r="D156" s="390"/>
      <c r="E156" s="395" t="s">
        <v>266</v>
      </c>
      <c r="F156" s="389"/>
      <c r="G156" s="389"/>
      <c r="H156" s="389"/>
      <c r="I156" s="389"/>
    </row>
    <row r="157" spans="2:9" x14ac:dyDescent="0.25">
      <c r="C157" s="391"/>
      <c r="D157" s="392"/>
      <c r="E157" s="396"/>
      <c r="F157" s="391"/>
      <c r="G157" s="391"/>
      <c r="H157" s="391"/>
      <c r="I157" s="391"/>
    </row>
    <row r="158" spans="2:9" x14ac:dyDescent="0.25">
      <c r="C158" s="393"/>
      <c r="D158" s="394"/>
      <c r="E158" s="397"/>
      <c r="F158" s="393"/>
      <c r="G158" s="393"/>
      <c r="H158" s="393"/>
      <c r="I158" s="393"/>
    </row>
    <row r="159" spans="2:9" x14ac:dyDescent="0.25">
      <c r="C159" s="389" t="s">
        <v>288</v>
      </c>
      <c r="D159" s="390"/>
      <c r="E159" s="395" t="s">
        <v>267</v>
      </c>
      <c r="F159" s="389"/>
      <c r="G159" s="389"/>
      <c r="H159" s="389"/>
      <c r="I159" s="389"/>
    </row>
    <row r="160" spans="2:9" x14ac:dyDescent="0.25">
      <c r="C160" s="391"/>
      <c r="D160" s="392"/>
      <c r="E160" s="396"/>
      <c r="F160" s="391"/>
      <c r="G160" s="391"/>
      <c r="H160" s="391"/>
      <c r="I160" s="391"/>
    </row>
    <row r="161" spans="3:9" x14ac:dyDescent="0.25">
      <c r="C161" s="393"/>
      <c r="D161" s="394"/>
      <c r="E161" s="397"/>
      <c r="F161" s="393"/>
      <c r="G161" s="393"/>
      <c r="H161" s="393"/>
      <c r="I161" s="393"/>
    </row>
    <row r="162" spans="3:9" x14ac:dyDescent="0.25">
      <c r="C162" s="389" t="s">
        <v>289</v>
      </c>
      <c r="D162" s="390"/>
      <c r="E162" s="395" t="s">
        <v>268</v>
      </c>
      <c r="F162" s="389"/>
      <c r="G162" s="389"/>
      <c r="H162" s="389"/>
      <c r="I162" s="389"/>
    </row>
    <row r="163" spans="3:9" x14ac:dyDescent="0.25">
      <c r="C163" s="391"/>
      <c r="D163" s="392"/>
      <c r="E163" s="396"/>
      <c r="F163" s="391"/>
      <c r="G163" s="391"/>
      <c r="H163" s="391"/>
      <c r="I163" s="391"/>
    </row>
    <row r="164" spans="3:9" x14ac:dyDescent="0.25">
      <c r="C164" s="393"/>
      <c r="D164" s="394"/>
      <c r="E164" s="397"/>
      <c r="F164" s="393"/>
      <c r="G164" s="393"/>
      <c r="H164" s="393"/>
      <c r="I164" s="393"/>
    </row>
    <row r="165" spans="3:9" x14ac:dyDescent="0.25">
      <c r="C165" s="389" t="s">
        <v>290</v>
      </c>
      <c r="D165" s="390"/>
      <c r="E165" s="395" t="s">
        <v>269</v>
      </c>
      <c r="F165" s="389"/>
      <c r="G165" s="389"/>
      <c r="H165" s="389"/>
      <c r="I165" s="389"/>
    </row>
    <row r="166" spans="3:9" x14ac:dyDescent="0.25">
      <c r="C166" s="391"/>
      <c r="D166" s="392"/>
      <c r="E166" s="396"/>
      <c r="F166" s="391"/>
      <c r="G166" s="391"/>
      <c r="H166" s="391"/>
      <c r="I166" s="391"/>
    </row>
    <row r="167" spans="3:9" x14ac:dyDescent="0.25">
      <c r="C167" s="393"/>
      <c r="D167" s="394"/>
      <c r="E167" s="397"/>
      <c r="F167" s="393"/>
      <c r="G167" s="393"/>
      <c r="H167" s="393"/>
      <c r="I167" s="393"/>
    </row>
    <row r="169" spans="3:9" ht="24.95" customHeight="1" x14ac:dyDescent="0.25">
      <c r="C169" s="385" t="s">
        <v>259</v>
      </c>
      <c r="D169" s="386"/>
      <c r="E169" s="387" t="s">
        <v>260</v>
      </c>
      <c r="F169" s="388"/>
      <c r="G169" s="388"/>
      <c r="H169" s="388"/>
      <c r="I169" s="388"/>
    </row>
    <row r="170" spans="3:9" ht="15" customHeight="1" x14ac:dyDescent="0.25">
      <c r="C170" s="389" t="s">
        <v>287</v>
      </c>
      <c r="D170" s="390"/>
      <c r="E170" s="395" t="s">
        <v>377</v>
      </c>
      <c r="F170" s="389"/>
      <c r="G170" s="389"/>
      <c r="H170" s="389"/>
      <c r="I170" s="389"/>
    </row>
    <row r="171" spans="3:9" x14ac:dyDescent="0.25">
      <c r="C171" s="391"/>
      <c r="D171" s="392"/>
      <c r="E171" s="396"/>
      <c r="F171" s="391"/>
      <c r="G171" s="391"/>
      <c r="H171" s="391"/>
      <c r="I171" s="391"/>
    </row>
    <row r="172" spans="3:9" ht="15" customHeight="1" x14ac:dyDescent="0.25">
      <c r="C172" s="393"/>
      <c r="D172" s="394"/>
      <c r="E172" s="396"/>
      <c r="F172" s="391"/>
      <c r="G172" s="391"/>
      <c r="H172" s="391"/>
      <c r="I172" s="391"/>
    </row>
    <row r="173" spans="3:9" ht="15" customHeight="1" x14ac:dyDescent="0.25">
      <c r="C173" s="389" t="s">
        <v>288</v>
      </c>
      <c r="D173" s="390"/>
      <c r="E173" s="395" t="s">
        <v>270</v>
      </c>
      <c r="F173" s="389"/>
      <c r="G173" s="389"/>
      <c r="H173" s="389"/>
      <c r="I173" s="389"/>
    </row>
    <row r="174" spans="3:9" ht="15" customHeight="1" x14ac:dyDescent="0.25">
      <c r="C174" s="391"/>
      <c r="D174" s="392"/>
      <c r="E174" s="396"/>
      <c r="F174" s="391"/>
      <c r="G174" s="391"/>
      <c r="H174" s="391"/>
      <c r="I174" s="391"/>
    </row>
    <row r="175" spans="3:9" x14ac:dyDescent="0.25">
      <c r="C175" s="393"/>
      <c r="D175" s="394"/>
      <c r="E175" s="397"/>
      <c r="F175" s="393"/>
      <c r="G175" s="393"/>
      <c r="H175" s="393"/>
      <c r="I175" s="393"/>
    </row>
    <row r="176" spans="3:9" ht="15" customHeight="1" x14ac:dyDescent="0.25">
      <c r="C176" s="389" t="s">
        <v>289</v>
      </c>
      <c r="D176" s="390"/>
      <c r="E176" s="395" t="s">
        <v>271</v>
      </c>
      <c r="F176" s="389"/>
      <c r="G176" s="389"/>
      <c r="H176" s="389"/>
      <c r="I176" s="389"/>
    </row>
    <row r="177" spans="2:9" x14ac:dyDescent="0.25">
      <c r="C177" s="391"/>
      <c r="D177" s="392"/>
      <c r="E177" s="396"/>
      <c r="F177" s="391"/>
      <c r="G177" s="391"/>
      <c r="H177" s="391"/>
      <c r="I177" s="391"/>
    </row>
    <row r="178" spans="2:9" x14ac:dyDescent="0.25">
      <c r="C178" s="393"/>
      <c r="D178" s="394"/>
      <c r="E178" s="397"/>
      <c r="F178" s="393"/>
      <c r="G178" s="393"/>
      <c r="H178" s="393"/>
      <c r="I178" s="393"/>
    </row>
    <row r="179" spans="2:9" ht="15" customHeight="1" x14ac:dyDescent="0.25">
      <c r="C179" s="389" t="s">
        <v>290</v>
      </c>
      <c r="D179" s="390"/>
      <c r="E179" s="395" t="s">
        <v>272</v>
      </c>
      <c r="F179" s="389"/>
      <c r="G179" s="389"/>
      <c r="H179" s="389"/>
      <c r="I179" s="389"/>
    </row>
    <row r="180" spans="2:9" x14ac:dyDescent="0.25">
      <c r="C180" s="391"/>
      <c r="D180" s="392"/>
      <c r="E180" s="396"/>
      <c r="F180" s="391"/>
      <c r="G180" s="391"/>
      <c r="H180" s="391"/>
      <c r="I180" s="391"/>
    </row>
    <row r="181" spans="2:9" x14ac:dyDescent="0.25">
      <c r="C181" s="393"/>
      <c r="D181" s="394"/>
      <c r="E181" s="397"/>
      <c r="F181" s="393"/>
      <c r="G181" s="393"/>
      <c r="H181" s="393"/>
      <c r="I181" s="393"/>
    </row>
    <row r="183" spans="2:9" s="2" customFormat="1" ht="20.100000000000001" customHeight="1" x14ac:dyDescent="0.25">
      <c r="B183" s="36" t="s">
        <v>273</v>
      </c>
      <c r="C183" s="398" t="s">
        <v>274</v>
      </c>
      <c r="D183" s="398"/>
      <c r="E183" s="398"/>
      <c r="F183" s="398"/>
      <c r="G183" s="398"/>
      <c r="H183" s="398"/>
      <c r="I183" s="398"/>
    </row>
    <row r="184" spans="2:9" ht="15" customHeight="1" x14ac:dyDescent="0.25">
      <c r="C184" s="411" t="s">
        <v>275</v>
      </c>
      <c r="D184" s="411"/>
      <c r="E184" s="411"/>
      <c r="F184" s="411"/>
      <c r="G184" s="411"/>
      <c r="H184" s="411"/>
      <c r="I184" s="411"/>
    </row>
    <row r="185" spans="2:9" x14ac:dyDescent="0.25">
      <c r="C185" s="411"/>
      <c r="D185" s="411"/>
      <c r="E185" s="411"/>
      <c r="F185" s="411"/>
      <c r="G185" s="411"/>
      <c r="H185" s="411"/>
      <c r="I185" s="411"/>
    </row>
    <row r="186" spans="2:9" x14ac:dyDescent="0.25">
      <c r="C186" s="411"/>
      <c r="D186" s="411"/>
      <c r="E186" s="411"/>
      <c r="F186" s="411"/>
      <c r="G186" s="411"/>
      <c r="H186" s="411"/>
      <c r="I186" s="411"/>
    </row>
    <row r="187" spans="2:9" x14ac:dyDescent="0.25">
      <c r="C187" s="199"/>
      <c r="D187" s="199"/>
      <c r="E187" s="199"/>
      <c r="F187" s="199"/>
      <c r="G187" s="199"/>
      <c r="H187" s="199"/>
      <c r="I187" s="199"/>
    </row>
    <row r="188" spans="2:9" ht="24.95" customHeight="1" x14ac:dyDescent="0.25">
      <c r="C188" s="385" t="s">
        <v>276</v>
      </c>
      <c r="D188" s="386"/>
      <c r="E188" s="387" t="s">
        <v>87</v>
      </c>
      <c r="F188" s="388"/>
      <c r="G188" s="388"/>
      <c r="H188" s="388"/>
      <c r="I188" s="388"/>
    </row>
    <row r="189" spans="2:9" ht="15" customHeight="1" x14ac:dyDescent="0.25">
      <c r="C189" s="400" t="s">
        <v>277</v>
      </c>
      <c r="D189" s="401"/>
      <c r="E189" s="404" t="s">
        <v>278</v>
      </c>
      <c r="F189" s="400"/>
      <c r="G189" s="400"/>
      <c r="H189" s="400"/>
      <c r="I189" s="400"/>
    </row>
    <row r="190" spans="2:9" ht="15" customHeight="1" x14ac:dyDescent="0.25">
      <c r="C190" s="400" t="s">
        <v>279</v>
      </c>
      <c r="D190" s="401"/>
      <c r="E190" s="404" t="s">
        <v>283</v>
      </c>
      <c r="F190" s="400"/>
      <c r="G190" s="400"/>
      <c r="H190" s="400"/>
      <c r="I190" s="400"/>
    </row>
    <row r="191" spans="2:9" x14ac:dyDescent="0.25">
      <c r="C191" s="400" t="s">
        <v>280</v>
      </c>
      <c r="D191" s="401"/>
      <c r="E191" s="404" t="s">
        <v>284</v>
      </c>
      <c r="F191" s="400"/>
      <c r="G191" s="400"/>
      <c r="H191" s="400"/>
      <c r="I191" s="400"/>
    </row>
    <row r="192" spans="2:9" x14ac:dyDescent="0.25">
      <c r="C192" s="400" t="s">
        <v>281</v>
      </c>
      <c r="D192" s="401"/>
      <c r="E192" s="404" t="s">
        <v>285</v>
      </c>
      <c r="F192" s="400"/>
      <c r="G192" s="400"/>
      <c r="H192" s="400"/>
      <c r="I192" s="400"/>
    </row>
    <row r="193" spans="2:9" x14ac:dyDescent="0.25">
      <c r="C193" s="400" t="s">
        <v>282</v>
      </c>
      <c r="D193" s="401"/>
      <c r="E193" s="404" t="s">
        <v>286</v>
      </c>
      <c r="F193" s="400"/>
      <c r="G193" s="400"/>
      <c r="H193" s="400"/>
      <c r="I193" s="400"/>
    </row>
    <row r="194" spans="2:9" ht="59.1" customHeight="1" x14ac:dyDescent="0.25">
      <c r="C194" s="198"/>
      <c r="D194" s="198"/>
      <c r="E194" s="198"/>
      <c r="F194" s="198"/>
      <c r="G194" s="198"/>
      <c r="H194" s="198"/>
      <c r="I194" s="198"/>
    </row>
    <row r="195" spans="2:9" ht="45.95" customHeight="1" x14ac:dyDescent="0.25">
      <c r="C195" s="385" t="s">
        <v>308</v>
      </c>
      <c r="D195" s="386"/>
      <c r="E195" s="402" t="s">
        <v>87</v>
      </c>
      <c r="F195" s="385"/>
      <c r="G195" s="386"/>
      <c r="H195" s="403" t="s">
        <v>295</v>
      </c>
      <c r="I195" s="403"/>
    </row>
    <row r="196" spans="2:9" ht="48.95" customHeight="1" x14ac:dyDescent="0.25">
      <c r="C196" s="400" t="s">
        <v>296</v>
      </c>
      <c r="D196" s="401"/>
      <c r="E196" s="404" t="s">
        <v>300</v>
      </c>
      <c r="F196" s="400"/>
      <c r="G196" s="401"/>
      <c r="H196" s="404" t="s">
        <v>304</v>
      </c>
      <c r="I196" s="400"/>
    </row>
    <row r="197" spans="2:9" ht="48.95" customHeight="1" x14ac:dyDescent="0.25">
      <c r="C197" s="400" t="s">
        <v>297</v>
      </c>
      <c r="D197" s="401"/>
      <c r="E197" s="404" t="s">
        <v>301</v>
      </c>
      <c r="F197" s="400"/>
      <c r="G197" s="401"/>
      <c r="H197" s="404" t="s">
        <v>305</v>
      </c>
      <c r="I197" s="400"/>
    </row>
    <row r="198" spans="2:9" ht="57" customHeight="1" x14ac:dyDescent="0.25">
      <c r="C198" s="400" t="s">
        <v>298</v>
      </c>
      <c r="D198" s="401"/>
      <c r="E198" s="404" t="s">
        <v>302</v>
      </c>
      <c r="F198" s="400"/>
      <c r="G198" s="401"/>
      <c r="H198" s="404" t="s">
        <v>306</v>
      </c>
      <c r="I198" s="400"/>
    </row>
    <row r="199" spans="2:9" ht="60" customHeight="1" x14ac:dyDescent="0.25">
      <c r="C199" s="400" t="s">
        <v>299</v>
      </c>
      <c r="D199" s="401"/>
      <c r="E199" s="404" t="s">
        <v>303</v>
      </c>
      <c r="F199" s="400"/>
      <c r="G199" s="401"/>
      <c r="H199" s="404" t="s">
        <v>307</v>
      </c>
      <c r="I199" s="400"/>
    </row>
    <row r="200" spans="2:9" x14ac:dyDescent="0.25">
      <c r="C200" s="234"/>
      <c r="D200" s="234"/>
      <c r="E200" s="234"/>
      <c r="F200" s="234"/>
      <c r="G200" s="234"/>
      <c r="H200" s="234"/>
      <c r="I200" s="234"/>
    </row>
    <row r="201" spans="2:9" ht="45.95" customHeight="1" x14ac:dyDescent="0.25">
      <c r="C201" s="385" t="s">
        <v>309</v>
      </c>
      <c r="D201" s="386"/>
      <c r="E201" s="402" t="s">
        <v>87</v>
      </c>
      <c r="F201" s="385"/>
      <c r="G201" s="386"/>
      <c r="H201" s="403" t="s">
        <v>295</v>
      </c>
      <c r="I201" s="403"/>
    </row>
    <row r="202" spans="2:9" ht="38.1" customHeight="1" x14ac:dyDescent="0.25">
      <c r="C202" s="400" t="s">
        <v>310</v>
      </c>
      <c r="D202" s="401"/>
      <c r="E202" s="404" t="s">
        <v>311</v>
      </c>
      <c r="F202" s="400"/>
      <c r="G202" s="401"/>
      <c r="H202" s="404" t="s">
        <v>312</v>
      </c>
      <c r="I202" s="400"/>
    </row>
    <row r="203" spans="2:9" ht="60.95" customHeight="1" x14ac:dyDescent="0.25">
      <c r="C203" s="400" t="s">
        <v>313</v>
      </c>
      <c r="D203" s="401"/>
      <c r="E203" s="404" t="s">
        <v>314</v>
      </c>
      <c r="F203" s="400"/>
      <c r="G203" s="401"/>
      <c r="H203" s="404" t="s">
        <v>315</v>
      </c>
      <c r="I203" s="400"/>
    </row>
    <row r="204" spans="2:9" ht="57" customHeight="1" x14ac:dyDescent="0.25">
      <c r="C204" s="400" t="s">
        <v>316</v>
      </c>
      <c r="D204" s="401"/>
      <c r="E204" s="404" t="s">
        <v>317</v>
      </c>
      <c r="F204" s="400"/>
      <c r="G204" s="401"/>
      <c r="H204" s="404" t="s">
        <v>306</v>
      </c>
      <c r="I204" s="400"/>
    </row>
    <row r="205" spans="2:9" ht="60" customHeight="1" x14ac:dyDescent="0.25">
      <c r="C205" s="400" t="s">
        <v>318</v>
      </c>
      <c r="D205" s="401"/>
      <c r="E205" s="404" t="s">
        <v>319</v>
      </c>
      <c r="F205" s="400"/>
      <c r="G205" s="401"/>
      <c r="H205" s="404" t="s">
        <v>320</v>
      </c>
      <c r="I205" s="400"/>
    </row>
    <row r="206" spans="2:9" x14ac:dyDescent="0.25">
      <c r="C206" s="410" t="s">
        <v>321</v>
      </c>
      <c r="D206" s="410"/>
      <c r="E206" s="410"/>
      <c r="F206" s="410"/>
      <c r="G206" s="410"/>
      <c r="H206" s="410"/>
      <c r="I206" s="410"/>
    </row>
    <row r="207" spans="2:9" x14ac:dyDescent="0.25">
      <c r="C207" s="199"/>
      <c r="D207" s="199"/>
      <c r="E207" s="199"/>
      <c r="F207" s="199"/>
      <c r="G207" s="199"/>
      <c r="H207" s="199"/>
      <c r="I207" s="199"/>
    </row>
    <row r="208" spans="2:9" s="2" customFormat="1" ht="20.100000000000001" customHeight="1" x14ac:dyDescent="0.25">
      <c r="B208" s="36" t="s">
        <v>322</v>
      </c>
      <c r="C208" s="398" t="s">
        <v>323</v>
      </c>
      <c r="D208" s="398"/>
      <c r="E208" s="398"/>
      <c r="F208" s="398"/>
      <c r="G208" s="398"/>
      <c r="H208" s="398"/>
      <c r="I208" s="398"/>
    </row>
    <row r="209" spans="3:9" ht="15" customHeight="1" x14ac:dyDescent="0.25">
      <c r="C209" s="411" t="s">
        <v>324</v>
      </c>
      <c r="D209" s="411"/>
      <c r="E209" s="411"/>
      <c r="F209" s="411"/>
      <c r="G209" s="411"/>
      <c r="H209" s="411"/>
      <c r="I209" s="411"/>
    </row>
    <row r="210" spans="3:9" x14ac:dyDescent="0.25">
      <c r="C210" s="411"/>
      <c r="D210" s="411"/>
      <c r="E210" s="411"/>
      <c r="F210" s="411"/>
      <c r="G210" s="411"/>
      <c r="H210" s="411"/>
      <c r="I210" s="411"/>
    </row>
    <row r="211" spans="3:9" x14ac:dyDescent="0.25">
      <c r="C211" s="411"/>
      <c r="D211" s="411"/>
      <c r="E211" s="411"/>
      <c r="F211" s="411"/>
      <c r="G211" s="411"/>
      <c r="H211" s="411"/>
      <c r="I211" s="411"/>
    </row>
    <row r="212" spans="3:9" x14ac:dyDescent="0.25">
      <c r="C212" s="199"/>
      <c r="D212" s="199"/>
      <c r="E212" s="199"/>
      <c r="F212" s="199"/>
      <c r="G212" s="199"/>
      <c r="H212" s="199"/>
      <c r="I212" s="199"/>
    </row>
    <row r="213" spans="3:9" ht="24.95" customHeight="1" x14ac:dyDescent="0.25">
      <c r="C213" s="129" t="s">
        <v>325</v>
      </c>
      <c r="D213" s="402" t="s">
        <v>87</v>
      </c>
      <c r="E213" s="385"/>
      <c r="F213" s="385"/>
      <c r="G213" s="385"/>
      <c r="H213" s="130" t="s">
        <v>326</v>
      </c>
      <c r="I213" s="128" t="s">
        <v>327</v>
      </c>
    </row>
    <row r="214" spans="3:9" ht="24" customHeight="1" x14ac:dyDescent="0.25">
      <c r="C214" s="140">
        <v>1</v>
      </c>
      <c r="D214" s="405" t="s">
        <v>328</v>
      </c>
      <c r="E214" s="406"/>
      <c r="F214" s="406"/>
      <c r="G214" s="407"/>
      <c r="H214" s="140" t="s">
        <v>329</v>
      </c>
      <c r="I214" s="141">
        <v>0</v>
      </c>
    </row>
    <row r="215" spans="3:9" ht="24" customHeight="1" x14ac:dyDescent="0.25">
      <c r="C215" s="140">
        <v>2</v>
      </c>
      <c r="D215" s="405" t="s">
        <v>330</v>
      </c>
      <c r="E215" s="406"/>
      <c r="F215" s="406"/>
      <c r="G215" s="407"/>
      <c r="H215" s="140" t="s">
        <v>333</v>
      </c>
      <c r="I215" s="141">
        <v>200000</v>
      </c>
    </row>
    <row r="216" spans="3:9" ht="24" customHeight="1" x14ac:dyDescent="0.25">
      <c r="C216" s="140">
        <v>3</v>
      </c>
      <c r="D216" s="405" t="s">
        <v>331</v>
      </c>
      <c r="E216" s="406"/>
      <c r="F216" s="406"/>
      <c r="G216" s="407"/>
      <c r="H216" s="140" t="s">
        <v>333</v>
      </c>
      <c r="I216" s="141">
        <v>50000</v>
      </c>
    </row>
    <row r="217" spans="3:9" ht="24" customHeight="1" x14ac:dyDescent="0.25">
      <c r="C217" s="140">
        <v>4</v>
      </c>
      <c r="D217" s="405" t="s">
        <v>332</v>
      </c>
      <c r="E217" s="406"/>
      <c r="F217" s="406"/>
      <c r="G217" s="407"/>
      <c r="H217" s="140" t="s">
        <v>334</v>
      </c>
      <c r="I217" s="141">
        <v>0</v>
      </c>
    </row>
    <row r="218" spans="3:9" ht="24.95" customHeight="1" x14ac:dyDescent="0.25">
      <c r="C218" s="408" t="s">
        <v>44</v>
      </c>
      <c r="D218" s="408"/>
      <c r="E218" s="408"/>
      <c r="F218" s="408"/>
      <c r="G218" s="408"/>
      <c r="H218" s="409"/>
      <c r="I218" s="131">
        <f>SUM(I214:I217)</f>
        <v>250000</v>
      </c>
    </row>
    <row r="219" spans="3:9" ht="18.95" customHeight="1" x14ac:dyDescent="0.25">
      <c r="C219" s="198"/>
      <c r="D219" s="198"/>
      <c r="E219" s="198"/>
      <c r="F219" s="198"/>
      <c r="G219" s="198"/>
      <c r="H219" s="198"/>
      <c r="I219" s="198"/>
    </row>
    <row r="220" spans="3:9" ht="24.95" customHeight="1" x14ac:dyDescent="0.25">
      <c r="C220" s="129" t="s">
        <v>325</v>
      </c>
      <c r="D220" s="402" t="s">
        <v>87</v>
      </c>
      <c r="E220" s="385"/>
      <c r="F220" s="385"/>
      <c r="G220" s="385"/>
      <c r="H220" s="130" t="s">
        <v>326</v>
      </c>
      <c r="I220" s="128" t="s">
        <v>327</v>
      </c>
    </row>
    <row r="221" spans="3:9" ht="30" customHeight="1" x14ac:dyDescent="0.25">
      <c r="C221" s="140">
        <v>1</v>
      </c>
      <c r="D221" s="405" t="s">
        <v>335</v>
      </c>
      <c r="E221" s="406"/>
      <c r="F221" s="406"/>
      <c r="G221" s="407"/>
      <c r="H221" s="140" t="s">
        <v>338</v>
      </c>
      <c r="I221" s="141">
        <v>0</v>
      </c>
    </row>
    <row r="222" spans="3:9" ht="30" customHeight="1" x14ac:dyDescent="0.25">
      <c r="C222" s="140">
        <v>2</v>
      </c>
      <c r="D222" s="405" t="s">
        <v>336</v>
      </c>
      <c r="E222" s="406"/>
      <c r="F222" s="406"/>
      <c r="G222" s="407"/>
      <c r="H222" s="140" t="s">
        <v>334</v>
      </c>
      <c r="I222" s="141">
        <v>0</v>
      </c>
    </row>
    <row r="223" spans="3:9" ht="29.1" customHeight="1" x14ac:dyDescent="0.25">
      <c r="C223" s="140">
        <v>3</v>
      </c>
      <c r="D223" s="405" t="s">
        <v>337</v>
      </c>
      <c r="E223" s="406"/>
      <c r="F223" s="406"/>
      <c r="G223" s="407"/>
      <c r="H223" s="140" t="s">
        <v>339</v>
      </c>
      <c r="I223" s="141">
        <v>300000</v>
      </c>
    </row>
    <row r="224" spans="3:9" ht="24.95" customHeight="1" x14ac:dyDescent="0.25">
      <c r="C224" s="408" t="s">
        <v>44</v>
      </c>
      <c r="D224" s="408"/>
      <c r="E224" s="408"/>
      <c r="F224" s="408"/>
      <c r="G224" s="408"/>
      <c r="H224" s="409"/>
      <c r="I224" s="132">
        <f>SUM(I221:I223)</f>
        <v>300000</v>
      </c>
    </row>
    <row r="225" spans="2:9" x14ac:dyDescent="0.25">
      <c r="C225" s="198"/>
      <c r="D225" s="198"/>
      <c r="E225" s="198"/>
      <c r="F225" s="198"/>
      <c r="G225" s="198"/>
      <c r="H225" s="198"/>
      <c r="I225" s="198"/>
    </row>
    <row r="226" spans="2:9" s="2" customFormat="1" ht="20.100000000000001" customHeight="1" x14ac:dyDescent="0.25">
      <c r="B226" s="36" t="s">
        <v>340</v>
      </c>
      <c r="C226" s="398" t="s">
        <v>341</v>
      </c>
      <c r="D226" s="398"/>
      <c r="E226" s="398"/>
      <c r="F226" s="398"/>
      <c r="G226" s="398"/>
      <c r="H226" s="398"/>
      <c r="I226" s="398"/>
    </row>
    <row r="227" spans="2:9" ht="15" customHeight="1" x14ac:dyDescent="0.25">
      <c r="C227" s="422" t="s">
        <v>342</v>
      </c>
      <c r="D227" s="422"/>
      <c r="E227" s="422"/>
      <c r="F227" s="422"/>
      <c r="G227" s="422"/>
      <c r="H227" s="422"/>
      <c r="I227" s="422"/>
    </row>
    <row r="228" spans="2:9" x14ac:dyDescent="0.25">
      <c r="C228" s="199"/>
      <c r="D228" s="199"/>
      <c r="E228" s="199"/>
      <c r="F228" s="199"/>
      <c r="G228" s="199"/>
      <c r="H228" s="199"/>
      <c r="I228" s="199"/>
    </row>
    <row r="229" spans="2:9" ht="24.95" customHeight="1" x14ac:dyDescent="0.25">
      <c r="C229" s="129" t="s">
        <v>343</v>
      </c>
      <c r="D229" s="402" t="s">
        <v>253</v>
      </c>
      <c r="E229" s="385"/>
      <c r="F229" s="385"/>
      <c r="G229" s="385"/>
      <c r="H229" s="130" t="s">
        <v>344</v>
      </c>
      <c r="I229" s="128" t="s">
        <v>345</v>
      </c>
    </row>
    <row r="230" spans="2:9" s="143" customFormat="1" ht="24" customHeight="1" x14ac:dyDescent="0.25">
      <c r="C230" s="140">
        <v>1</v>
      </c>
      <c r="D230" s="144" t="str">
        <f>LOOKUP(F230,Tabelas!$G$1:$I$17)</f>
        <v>Investimento</v>
      </c>
      <c r="E230" s="145" t="str">
        <f>LOOKUP(F230,Tabelas!$G$1:$H$17)</f>
        <v>Reformas e Adequações</v>
      </c>
      <c r="F230" s="423" t="s">
        <v>116</v>
      </c>
      <c r="G230" s="424"/>
      <c r="H230" s="142">
        <v>80000</v>
      </c>
      <c r="I230" s="146">
        <f t="shared" ref="I230:I239" si="0">+H230/H$240</f>
        <v>8.3333333333333329E-2</v>
      </c>
    </row>
    <row r="231" spans="2:9" s="143" customFormat="1" ht="24" customHeight="1" x14ac:dyDescent="0.25">
      <c r="C231" s="140">
        <v>2</v>
      </c>
      <c r="D231" s="144" t="str">
        <f>LOOKUP(F231,Tabelas!$G$1:$I$17)</f>
        <v>Investimento</v>
      </c>
      <c r="E231" s="145" t="str">
        <f>LOOKUP(F231,Tabelas!$G$1:$H$17)</f>
        <v>Equipamentos</v>
      </c>
      <c r="F231" s="423" t="s">
        <v>115</v>
      </c>
      <c r="G231" s="424"/>
      <c r="H231" s="142">
        <v>50000</v>
      </c>
      <c r="I231" s="146">
        <f t="shared" si="0"/>
        <v>5.2083333333333336E-2</v>
      </c>
    </row>
    <row r="232" spans="2:9" s="143" customFormat="1" ht="24" customHeight="1" x14ac:dyDescent="0.25">
      <c r="C232" s="140">
        <v>3</v>
      </c>
      <c r="D232" s="144" t="str">
        <f>LOOKUP(F232,Tabelas!$G$1:$I$17)</f>
        <v>Custeio</v>
      </c>
      <c r="E232" s="145" t="str">
        <f>LOOKUP(F232,Tabelas!$G$1:$H$17)</f>
        <v>Serviços de Terceiro</v>
      </c>
      <c r="F232" s="423" t="s">
        <v>113</v>
      </c>
      <c r="G232" s="424"/>
      <c r="H232" s="142">
        <v>50000</v>
      </c>
      <c r="I232" s="146">
        <f t="shared" si="0"/>
        <v>5.2083333333333336E-2</v>
      </c>
    </row>
    <row r="233" spans="2:9" s="143" customFormat="1" ht="24" customHeight="1" x14ac:dyDescent="0.25">
      <c r="C233" s="140">
        <v>4</v>
      </c>
      <c r="D233" s="144" t="str">
        <f>LOOKUP(F233,Tabelas!$G$1:$I$17)</f>
        <v>Investimento</v>
      </c>
      <c r="E233" s="145" t="str">
        <f>LOOKUP(F233,Tabelas!$G$1:$H$17)</f>
        <v>Reformas e Adequações</v>
      </c>
      <c r="F233" s="423" t="s">
        <v>116</v>
      </c>
      <c r="G233" s="424"/>
      <c r="H233" s="142">
        <v>50000</v>
      </c>
      <c r="I233" s="146">
        <f t="shared" si="0"/>
        <v>5.2083333333333336E-2</v>
      </c>
    </row>
    <row r="234" spans="2:9" s="143" customFormat="1" ht="24" customHeight="1" x14ac:dyDescent="0.25">
      <c r="C234" s="140">
        <v>5</v>
      </c>
      <c r="D234" s="144" t="str">
        <f>LOOKUP(F234,Tabelas!$G$1:$I$17)</f>
        <v>Investimento</v>
      </c>
      <c r="E234" s="145" t="str">
        <f>LOOKUP(F234,Tabelas!$G$1:$H$17)</f>
        <v>Equipamentos</v>
      </c>
      <c r="F234" s="423" t="s">
        <v>115</v>
      </c>
      <c r="G234" s="424"/>
      <c r="H234" s="142">
        <v>250000</v>
      </c>
      <c r="I234" s="146">
        <f t="shared" si="0"/>
        <v>0.26041666666666669</v>
      </c>
    </row>
    <row r="235" spans="2:9" s="143" customFormat="1" ht="24" customHeight="1" x14ac:dyDescent="0.25">
      <c r="C235" s="140">
        <v>6</v>
      </c>
      <c r="D235" s="144" t="str">
        <f>LOOKUP(F235,Tabelas!$G$1:$I$17)</f>
        <v>Investimento</v>
      </c>
      <c r="E235" s="145" t="str">
        <f>LOOKUP(F235,Tabelas!$G$1:$H$17)</f>
        <v>Reformas e Adequações</v>
      </c>
      <c r="F235" s="423" t="s">
        <v>116</v>
      </c>
      <c r="G235" s="424"/>
      <c r="H235" s="142">
        <v>80000</v>
      </c>
      <c r="I235" s="146">
        <f t="shared" si="0"/>
        <v>8.3333333333333329E-2</v>
      </c>
    </row>
    <row r="236" spans="2:9" s="143" customFormat="1" ht="24" customHeight="1" x14ac:dyDescent="0.25">
      <c r="C236" s="140">
        <v>7</v>
      </c>
      <c r="D236" s="144" t="str">
        <f>LOOKUP(F236,Tabelas!$G$1:$I$17)</f>
        <v>Investimento</v>
      </c>
      <c r="E236" s="145" t="str">
        <f>LOOKUP(F236,Tabelas!$G$1:$H$17)</f>
        <v>Equipamentos</v>
      </c>
      <c r="F236" s="423" t="s">
        <v>115</v>
      </c>
      <c r="G236" s="424"/>
      <c r="H236" s="142">
        <v>50000</v>
      </c>
      <c r="I236" s="146">
        <f t="shared" si="0"/>
        <v>5.2083333333333336E-2</v>
      </c>
    </row>
    <row r="237" spans="2:9" s="143" customFormat="1" ht="24" customHeight="1" x14ac:dyDescent="0.25">
      <c r="C237" s="140">
        <v>8</v>
      </c>
      <c r="D237" s="144" t="str">
        <f>LOOKUP(F237,Tabelas!$G$1:$I$17)</f>
        <v>Custeio</v>
      </c>
      <c r="E237" s="145" t="str">
        <f>LOOKUP(F237,Tabelas!$G$1:$H$17)</f>
        <v>Serviços de Terceiro</v>
      </c>
      <c r="F237" s="423" t="s">
        <v>113</v>
      </c>
      <c r="G237" s="424"/>
      <c r="H237" s="142">
        <v>50000</v>
      </c>
      <c r="I237" s="146">
        <f t="shared" si="0"/>
        <v>5.2083333333333336E-2</v>
      </c>
    </row>
    <row r="238" spans="2:9" s="143" customFormat="1" ht="24" customHeight="1" x14ac:dyDescent="0.25">
      <c r="C238" s="140">
        <v>9</v>
      </c>
      <c r="D238" s="144" t="str">
        <f>LOOKUP(F238,Tabelas!$G$1:$I$17)</f>
        <v>Investimento</v>
      </c>
      <c r="E238" s="145" t="str">
        <f>LOOKUP(F238,Tabelas!$G$1:$H$17)</f>
        <v>Reformas e Adequações</v>
      </c>
      <c r="F238" s="423" t="s">
        <v>116</v>
      </c>
      <c r="G238" s="424"/>
      <c r="H238" s="142">
        <v>50000</v>
      </c>
      <c r="I238" s="146">
        <f t="shared" si="0"/>
        <v>5.2083333333333336E-2</v>
      </c>
    </row>
    <row r="239" spans="2:9" s="143" customFormat="1" ht="24" customHeight="1" x14ac:dyDescent="0.25">
      <c r="C239" s="140">
        <v>10</v>
      </c>
      <c r="D239" s="144" t="str">
        <f>LOOKUP(F239,Tabelas!$G$1:$I$17)</f>
        <v>Investimento</v>
      </c>
      <c r="E239" s="145" t="str">
        <f>LOOKUP(F239,Tabelas!$G$1:$H$17)</f>
        <v>Equipamentos</v>
      </c>
      <c r="F239" s="423" t="s">
        <v>115</v>
      </c>
      <c r="G239" s="424"/>
      <c r="H239" s="142">
        <v>250000</v>
      </c>
      <c r="I239" s="146">
        <f t="shared" si="0"/>
        <v>0.26041666666666669</v>
      </c>
    </row>
    <row r="240" spans="2:9" ht="24.95" customHeight="1" x14ac:dyDescent="0.25">
      <c r="C240" s="408" t="s">
        <v>44</v>
      </c>
      <c r="D240" s="408"/>
      <c r="E240" s="408"/>
      <c r="F240" s="408"/>
      <c r="G240" s="409"/>
      <c r="H240" s="133">
        <f>SUM(H230:H239)</f>
        <v>960000</v>
      </c>
      <c r="I240" s="134">
        <f>SUM(I230:I239)</f>
        <v>1.0000000000000002</v>
      </c>
    </row>
    <row r="241" spans="1:9" ht="24.95" customHeight="1" x14ac:dyDescent="0.25">
      <c r="C241" s="441"/>
      <c r="D241" s="441"/>
      <c r="E241" s="441"/>
      <c r="F241" s="441"/>
      <c r="G241" s="441"/>
      <c r="H241" s="441"/>
      <c r="I241" s="441"/>
    </row>
    <row r="242" spans="1:9" ht="24.95" customHeight="1" x14ac:dyDescent="0.25">
      <c r="A242" s="36" t="s">
        <v>139</v>
      </c>
      <c r="B242" s="36" t="s">
        <v>216</v>
      </c>
      <c r="C242" s="416" t="s">
        <v>360</v>
      </c>
      <c r="D242" s="416"/>
      <c r="E242" s="416"/>
      <c r="F242" s="416"/>
      <c r="G242" s="416"/>
      <c r="H242" s="416"/>
      <c r="I242" s="416"/>
    </row>
    <row r="243" spans="1:9" x14ac:dyDescent="0.25">
      <c r="C243" s="419" t="s">
        <v>362</v>
      </c>
      <c r="D243" s="419"/>
      <c r="E243" s="419"/>
      <c r="F243" s="419"/>
      <c r="G243" s="419"/>
      <c r="H243" s="419"/>
      <c r="I243" s="419"/>
    </row>
    <row r="244" spans="1:9" ht="24.95" customHeight="1" x14ac:dyDescent="0.25">
      <c r="A244" s="36"/>
      <c r="B244" s="36"/>
      <c r="C244" s="129" t="s">
        <v>86</v>
      </c>
      <c r="D244" s="402" t="s">
        <v>253</v>
      </c>
      <c r="E244" s="385"/>
      <c r="F244" s="402" t="s">
        <v>363</v>
      </c>
      <c r="G244" s="386"/>
      <c r="H244" s="385" t="s">
        <v>364</v>
      </c>
      <c r="I244" s="385"/>
    </row>
    <row r="245" spans="1:9" ht="12.95" customHeight="1" x14ac:dyDescent="0.25">
      <c r="A245" s="36"/>
      <c r="B245" s="36"/>
      <c r="C245" s="420">
        <v>1</v>
      </c>
      <c r="D245" s="427" t="s">
        <v>255</v>
      </c>
      <c r="E245" s="427"/>
      <c r="F245" s="425">
        <v>0</v>
      </c>
      <c r="G245" s="425"/>
      <c r="H245" s="425">
        <v>100000</v>
      </c>
      <c r="I245" s="426"/>
    </row>
    <row r="246" spans="1:9" ht="12.95" customHeight="1" x14ac:dyDescent="0.25">
      <c r="A246" s="36"/>
      <c r="B246" s="36"/>
      <c r="C246" s="421"/>
      <c r="D246" s="428" t="s">
        <v>254</v>
      </c>
      <c r="E246" s="429"/>
      <c r="F246" s="425">
        <v>0</v>
      </c>
      <c r="G246" s="425"/>
      <c r="H246" s="425">
        <v>100000</v>
      </c>
      <c r="I246" s="426"/>
    </row>
    <row r="247" spans="1:9" ht="12.95" customHeight="1" x14ac:dyDescent="0.25">
      <c r="A247" s="36"/>
      <c r="B247" s="36"/>
      <c r="C247" s="420">
        <v>2</v>
      </c>
      <c r="D247" s="427" t="s">
        <v>255</v>
      </c>
      <c r="E247" s="427"/>
      <c r="F247" s="425">
        <v>0</v>
      </c>
      <c r="G247" s="425"/>
      <c r="H247" s="425">
        <v>100000</v>
      </c>
      <c r="I247" s="426"/>
    </row>
    <row r="248" spans="1:9" ht="12.95" customHeight="1" x14ac:dyDescent="0.25">
      <c r="A248" s="36"/>
      <c r="B248" s="36"/>
      <c r="C248" s="421"/>
      <c r="D248" s="428" t="s">
        <v>254</v>
      </c>
      <c r="E248" s="429"/>
      <c r="F248" s="425">
        <v>0</v>
      </c>
      <c r="G248" s="425"/>
      <c r="H248" s="425">
        <v>100000</v>
      </c>
      <c r="I248" s="426"/>
    </row>
    <row r="249" spans="1:9" ht="12.95" customHeight="1" x14ac:dyDescent="0.25">
      <c r="A249" s="36"/>
      <c r="B249" s="36"/>
      <c r="C249" s="420">
        <v>3</v>
      </c>
      <c r="D249" s="427" t="s">
        <v>255</v>
      </c>
      <c r="E249" s="427"/>
      <c r="F249" s="425">
        <v>100000</v>
      </c>
      <c r="G249" s="425"/>
      <c r="H249" s="425">
        <v>100000</v>
      </c>
      <c r="I249" s="426"/>
    </row>
    <row r="250" spans="1:9" ht="12.95" customHeight="1" x14ac:dyDescent="0.25">
      <c r="A250" s="36"/>
      <c r="B250" s="36"/>
      <c r="C250" s="421"/>
      <c r="D250" s="428" t="s">
        <v>254</v>
      </c>
      <c r="E250" s="429"/>
      <c r="F250" s="425">
        <v>0</v>
      </c>
      <c r="G250" s="425"/>
      <c r="H250" s="425">
        <v>100000</v>
      </c>
      <c r="I250" s="426"/>
    </row>
    <row r="251" spans="1:9" ht="12.95" customHeight="1" x14ac:dyDescent="0.25">
      <c r="A251" s="36"/>
      <c r="B251" s="36"/>
      <c r="C251" s="420">
        <v>4</v>
      </c>
      <c r="D251" s="427" t="s">
        <v>255</v>
      </c>
      <c r="E251" s="427"/>
      <c r="F251" s="425">
        <v>0</v>
      </c>
      <c r="G251" s="425"/>
      <c r="H251" s="425"/>
      <c r="I251" s="426"/>
    </row>
    <row r="252" spans="1:9" ht="12.95" customHeight="1" x14ac:dyDescent="0.25">
      <c r="A252" s="36"/>
      <c r="B252" s="36"/>
      <c r="C252" s="421"/>
      <c r="D252" s="428" t="s">
        <v>254</v>
      </c>
      <c r="E252" s="429"/>
      <c r="F252" s="425">
        <v>0</v>
      </c>
      <c r="G252" s="425"/>
      <c r="H252" s="425"/>
      <c r="I252" s="426"/>
    </row>
    <row r="253" spans="1:9" ht="12.95" customHeight="1" x14ac:dyDescent="0.25">
      <c r="A253" s="36"/>
      <c r="B253" s="36"/>
      <c r="C253" s="420">
        <v>5</v>
      </c>
      <c r="D253" s="427" t="s">
        <v>255</v>
      </c>
      <c r="E253" s="427"/>
      <c r="F253" s="425">
        <v>0</v>
      </c>
      <c r="G253" s="425"/>
      <c r="H253" s="425"/>
      <c r="I253" s="426"/>
    </row>
    <row r="254" spans="1:9" ht="12.95" customHeight="1" x14ac:dyDescent="0.25">
      <c r="A254" s="36"/>
      <c r="B254" s="36"/>
      <c r="C254" s="421"/>
      <c r="D254" s="428" t="s">
        <v>254</v>
      </c>
      <c r="E254" s="429"/>
      <c r="F254" s="425">
        <v>0</v>
      </c>
      <c r="G254" s="425"/>
      <c r="H254" s="425"/>
      <c r="I254" s="426"/>
    </row>
    <row r="255" spans="1:9" ht="12.95" customHeight="1" x14ac:dyDescent="0.25">
      <c r="A255" s="36"/>
      <c r="B255" s="36"/>
      <c r="C255" s="420">
        <v>6</v>
      </c>
      <c r="D255" s="427" t="s">
        <v>255</v>
      </c>
      <c r="E255" s="427"/>
      <c r="F255" s="425">
        <v>0</v>
      </c>
      <c r="G255" s="425"/>
      <c r="H255" s="425"/>
      <c r="I255" s="426"/>
    </row>
    <row r="256" spans="1:9" ht="12.95" customHeight="1" x14ac:dyDescent="0.25">
      <c r="A256" s="36"/>
      <c r="B256" s="36"/>
      <c r="C256" s="421"/>
      <c r="D256" s="428" t="s">
        <v>254</v>
      </c>
      <c r="E256" s="429"/>
      <c r="F256" s="425">
        <v>0</v>
      </c>
      <c r="G256" s="425"/>
      <c r="H256" s="425"/>
      <c r="I256" s="426"/>
    </row>
    <row r="257" spans="1:9" ht="12.95" customHeight="1" x14ac:dyDescent="0.25">
      <c r="A257" s="36"/>
      <c r="B257" s="36"/>
      <c r="C257" s="420">
        <v>7</v>
      </c>
      <c r="D257" s="427" t="s">
        <v>255</v>
      </c>
      <c r="E257" s="427"/>
      <c r="F257" s="425">
        <v>0</v>
      </c>
      <c r="G257" s="425"/>
      <c r="H257" s="425"/>
      <c r="I257" s="426"/>
    </row>
    <row r="258" spans="1:9" ht="12.95" customHeight="1" x14ac:dyDescent="0.25">
      <c r="A258" s="36"/>
      <c r="B258" s="36"/>
      <c r="C258" s="421"/>
      <c r="D258" s="428" t="s">
        <v>254</v>
      </c>
      <c r="E258" s="429"/>
      <c r="F258" s="425">
        <v>0</v>
      </c>
      <c r="G258" s="425"/>
      <c r="H258" s="425"/>
      <c r="I258" s="426"/>
    </row>
    <row r="259" spans="1:9" ht="12.95" customHeight="1" x14ac:dyDescent="0.25">
      <c r="A259" s="36"/>
      <c r="B259" s="36"/>
      <c r="C259" s="420">
        <v>8</v>
      </c>
      <c r="D259" s="427" t="s">
        <v>255</v>
      </c>
      <c r="E259" s="427"/>
      <c r="F259" s="425">
        <v>0</v>
      </c>
      <c r="G259" s="425"/>
      <c r="H259" s="425"/>
      <c r="I259" s="426"/>
    </row>
    <row r="260" spans="1:9" ht="12.95" customHeight="1" x14ac:dyDescent="0.25">
      <c r="A260" s="36"/>
      <c r="B260" s="36"/>
      <c r="C260" s="421"/>
      <c r="D260" s="428" t="s">
        <v>254</v>
      </c>
      <c r="E260" s="429"/>
      <c r="F260" s="425">
        <v>0</v>
      </c>
      <c r="G260" s="425"/>
      <c r="H260" s="425"/>
      <c r="I260" s="426"/>
    </row>
    <row r="261" spans="1:9" ht="12.95" customHeight="1" x14ac:dyDescent="0.25">
      <c r="A261" s="36"/>
      <c r="B261" s="36"/>
      <c r="C261" s="420">
        <v>9</v>
      </c>
      <c r="D261" s="427" t="s">
        <v>255</v>
      </c>
      <c r="E261" s="427"/>
      <c r="F261" s="425">
        <v>0</v>
      </c>
      <c r="G261" s="425"/>
      <c r="H261" s="425"/>
      <c r="I261" s="426"/>
    </row>
    <row r="262" spans="1:9" ht="12.95" customHeight="1" x14ac:dyDescent="0.25">
      <c r="A262" s="36"/>
      <c r="B262" s="36"/>
      <c r="C262" s="421"/>
      <c r="D262" s="428" t="s">
        <v>254</v>
      </c>
      <c r="E262" s="429"/>
      <c r="F262" s="425">
        <v>0</v>
      </c>
      <c r="G262" s="425"/>
      <c r="H262" s="425"/>
      <c r="I262" s="426"/>
    </row>
    <row r="263" spans="1:9" ht="12.95" customHeight="1" x14ac:dyDescent="0.25">
      <c r="A263" s="36"/>
      <c r="B263" s="36"/>
      <c r="C263" s="420">
        <v>10</v>
      </c>
      <c r="D263" s="427" t="s">
        <v>255</v>
      </c>
      <c r="E263" s="427"/>
      <c r="F263" s="425">
        <v>0</v>
      </c>
      <c r="G263" s="425"/>
      <c r="H263" s="425"/>
      <c r="I263" s="426"/>
    </row>
    <row r="264" spans="1:9" ht="12.95" customHeight="1" x14ac:dyDescent="0.25">
      <c r="A264" s="36"/>
      <c r="B264" s="36"/>
      <c r="C264" s="421"/>
      <c r="D264" s="428" t="s">
        <v>254</v>
      </c>
      <c r="E264" s="429"/>
      <c r="F264" s="425">
        <v>0</v>
      </c>
      <c r="G264" s="425"/>
      <c r="H264" s="425"/>
      <c r="I264" s="426"/>
    </row>
    <row r="265" spans="1:9" ht="12.95" customHeight="1" x14ac:dyDescent="0.25">
      <c r="A265" s="36"/>
      <c r="B265" s="36"/>
      <c r="C265" s="420">
        <v>11</v>
      </c>
      <c r="D265" s="427" t="s">
        <v>255</v>
      </c>
      <c r="E265" s="427"/>
      <c r="F265" s="425">
        <v>0</v>
      </c>
      <c r="G265" s="425"/>
      <c r="H265" s="425"/>
      <c r="I265" s="426"/>
    </row>
    <row r="266" spans="1:9" ht="12.95" customHeight="1" x14ac:dyDescent="0.25">
      <c r="A266" s="36"/>
      <c r="B266" s="36"/>
      <c r="C266" s="421"/>
      <c r="D266" s="428" t="s">
        <v>254</v>
      </c>
      <c r="E266" s="429"/>
      <c r="F266" s="425">
        <v>0</v>
      </c>
      <c r="G266" s="425"/>
      <c r="H266" s="425"/>
      <c r="I266" s="426"/>
    </row>
    <row r="267" spans="1:9" ht="12.95" customHeight="1" x14ac:dyDescent="0.25">
      <c r="A267" s="36"/>
      <c r="B267" s="36"/>
      <c r="C267" s="420">
        <v>12</v>
      </c>
      <c r="D267" s="427" t="s">
        <v>255</v>
      </c>
      <c r="E267" s="427"/>
      <c r="F267" s="425">
        <v>0</v>
      </c>
      <c r="G267" s="425"/>
      <c r="H267" s="425"/>
      <c r="I267" s="426"/>
    </row>
    <row r="268" spans="1:9" ht="12.95" customHeight="1" x14ac:dyDescent="0.25">
      <c r="A268" s="36"/>
      <c r="B268" s="36"/>
      <c r="C268" s="421"/>
      <c r="D268" s="428" t="s">
        <v>254</v>
      </c>
      <c r="E268" s="429"/>
      <c r="F268" s="425">
        <v>0</v>
      </c>
      <c r="G268" s="425"/>
      <c r="H268" s="425"/>
      <c r="I268" s="426"/>
    </row>
    <row r="269" spans="1:9" ht="12.95" customHeight="1" x14ac:dyDescent="0.25">
      <c r="C269" s="341" t="s">
        <v>44</v>
      </c>
      <c r="D269" s="341"/>
      <c r="E269" s="432"/>
      <c r="F269" s="434">
        <f>SUM(F245:G268)</f>
        <v>100000</v>
      </c>
      <c r="G269" s="435"/>
      <c r="H269" s="434">
        <f>SUM(H245:I268)</f>
        <v>600000</v>
      </c>
      <c r="I269" s="438"/>
    </row>
    <row r="270" spans="1:9" ht="12.95" customHeight="1" x14ac:dyDescent="0.25">
      <c r="C270" s="343"/>
      <c r="D270" s="343"/>
      <c r="E270" s="433"/>
      <c r="F270" s="436"/>
      <c r="G270" s="437"/>
      <c r="H270" s="436"/>
      <c r="I270" s="439"/>
    </row>
    <row r="272" spans="1:9" x14ac:dyDescent="0.25">
      <c r="C272" s="440" t="s">
        <v>365</v>
      </c>
      <c r="D272" s="440"/>
      <c r="E272" s="440"/>
      <c r="F272" s="440"/>
      <c r="G272" s="440"/>
      <c r="H272" s="440"/>
      <c r="I272" s="440"/>
    </row>
    <row r="273" spans="1:9" x14ac:dyDescent="0.25">
      <c r="C273" s="440"/>
      <c r="D273" s="440"/>
      <c r="E273" s="440"/>
      <c r="F273" s="440"/>
      <c r="G273" s="440"/>
      <c r="H273" s="440"/>
      <c r="I273" s="440"/>
    </row>
    <row r="274" spans="1:9" ht="14.1" customHeight="1" x14ac:dyDescent="0.25">
      <c r="C274" s="440"/>
      <c r="D274" s="440"/>
      <c r="E274" s="440"/>
      <c r="F274" s="440"/>
      <c r="G274" s="440"/>
      <c r="H274" s="440"/>
      <c r="I274" s="440"/>
    </row>
    <row r="275" spans="1:9" x14ac:dyDescent="0.25">
      <c r="C275" s="440"/>
      <c r="D275" s="440"/>
      <c r="E275" s="440"/>
      <c r="F275" s="440"/>
      <c r="G275" s="440"/>
      <c r="H275" s="440"/>
      <c r="I275" s="440"/>
    </row>
    <row r="277" spans="1:9" ht="24.95" customHeight="1" x14ac:dyDescent="0.25">
      <c r="A277" s="36" t="s">
        <v>140</v>
      </c>
      <c r="B277" s="36" t="s">
        <v>216</v>
      </c>
      <c r="C277" s="416" t="s">
        <v>366</v>
      </c>
      <c r="D277" s="416"/>
      <c r="E277" s="416"/>
      <c r="F277" s="416"/>
      <c r="G277" s="416"/>
      <c r="H277" s="416"/>
      <c r="I277" s="416"/>
    </row>
    <row r="278" spans="1:9" x14ac:dyDescent="0.25">
      <c r="C278" s="199"/>
      <c r="D278" s="199"/>
      <c r="E278" s="199"/>
      <c r="F278" s="199"/>
      <c r="G278" s="199"/>
      <c r="H278" s="199"/>
      <c r="I278" s="199"/>
    </row>
    <row r="279" spans="1:9" x14ac:dyDescent="0.25">
      <c r="C279" s="138" t="s">
        <v>367</v>
      </c>
      <c r="D279" s="382"/>
      <c r="E279" s="382"/>
      <c r="F279" s="382"/>
      <c r="G279" s="382"/>
      <c r="H279" s="382"/>
      <c r="I279" s="382"/>
    </row>
    <row r="280" spans="1:9" x14ac:dyDescent="0.25">
      <c r="C280" s="138" t="s">
        <v>368</v>
      </c>
      <c r="D280" s="382"/>
      <c r="E280" s="382"/>
      <c r="F280" s="382"/>
      <c r="G280" s="382"/>
      <c r="H280" s="382"/>
      <c r="I280" s="382"/>
    </row>
    <row r="282" spans="1:9" ht="24.95" customHeight="1" x14ac:dyDescent="0.25">
      <c r="A282" s="36" t="s">
        <v>141</v>
      </c>
      <c r="B282" s="36" t="s">
        <v>216</v>
      </c>
      <c r="C282" s="416" t="s">
        <v>369</v>
      </c>
      <c r="D282" s="416"/>
      <c r="E282" s="416"/>
      <c r="F282" s="416"/>
      <c r="G282" s="416"/>
      <c r="H282" s="416"/>
      <c r="I282" s="416"/>
    </row>
    <row r="283" spans="1:9" x14ac:dyDescent="0.25">
      <c r="C283" s="199"/>
      <c r="D283" s="199"/>
      <c r="E283" s="199"/>
      <c r="F283" s="199"/>
      <c r="G283" s="199"/>
      <c r="H283" s="199"/>
      <c r="I283" s="199"/>
    </row>
    <row r="284" spans="1:9" x14ac:dyDescent="0.25">
      <c r="C284" s="431" t="s">
        <v>370</v>
      </c>
      <c r="D284" s="431"/>
      <c r="E284" s="431"/>
      <c r="F284" s="431"/>
      <c r="G284" s="431"/>
      <c r="H284" s="431"/>
      <c r="I284" s="431"/>
    </row>
    <row r="285" spans="1:9" x14ac:dyDescent="0.25">
      <c r="C285" s="431"/>
      <c r="D285" s="431"/>
      <c r="E285" s="431"/>
      <c r="F285" s="431"/>
      <c r="G285" s="431"/>
      <c r="H285" s="431"/>
      <c r="I285" s="431"/>
    </row>
    <row r="286" spans="1:9" x14ac:dyDescent="0.25">
      <c r="C286" s="431"/>
      <c r="D286" s="431"/>
      <c r="E286" s="431"/>
      <c r="F286" s="431"/>
      <c r="G286" s="431"/>
      <c r="H286" s="431"/>
      <c r="I286" s="431"/>
    </row>
    <row r="287" spans="1:9" x14ac:dyDescent="0.25">
      <c r="C287" s="431"/>
      <c r="D287" s="431"/>
      <c r="E287" s="431"/>
      <c r="F287" s="431"/>
      <c r="G287" s="431"/>
      <c r="H287" s="431"/>
      <c r="I287" s="431"/>
    </row>
    <row r="288" spans="1:9" x14ac:dyDescent="0.25">
      <c r="C288" s="431"/>
      <c r="D288" s="431"/>
      <c r="E288" s="431"/>
      <c r="F288" s="431"/>
      <c r="G288" s="431"/>
      <c r="H288" s="431"/>
      <c r="I288" s="431"/>
    </row>
    <row r="289" spans="1:9" x14ac:dyDescent="0.25">
      <c r="G289" s="430" t="s">
        <v>371</v>
      </c>
      <c r="H289" s="430"/>
      <c r="I289" s="143" t="s">
        <v>372</v>
      </c>
    </row>
    <row r="295" spans="1:9" ht="24.95" customHeight="1" x14ac:dyDescent="0.25">
      <c r="A295" s="36" t="s">
        <v>142</v>
      </c>
      <c r="B295" s="36" t="s">
        <v>216</v>
      </c>
      <c r="C295" s="416" t="s">
        <v>373</v>
      </c>
      <c r="D295" s="416"/>
      <c r="E295" s="416"/>
      <c r="F295" s="416"/>
      <c r="G295" s="416"/>
      <c r="H295" s="416"/>
      <c r="I295" s="416"/>
    </row>
    <row r="296" spans="1:9" x14ac:dyDescent="0.25">
      <c r="G296" s="430" t="s">
        <v>371</v>
      </c>
      <c r="H296" s="430"/>
      <c r="I296" s="143" t="s">
        <v>372</v>
      </c>
    </row>
    <row r="302" spans="1:9" ht="24.95" customHeight="1" x14ac:dyDescent="0.25">
      <c r="A302" s="36" t="s">
        <v>374</v>
      </c>
      <c r="B302" s="36" t="s">
        <v>216</v>
      </c>
      <c r="C302" s="416" t="s">
        <v>375</v>
      </c>
      <c r="D302" s="416"/>
      <c r="E302" s="416"/>
      <c r="F302" s="416"/>
      <c r="G302" s="416"/>
      <c r="H302" s="416"/>
      <c r="I302" s="416"/>
    </row>
    <row r="303" spans="1:9" x14ac:dyDescent="0.25">
      <c r="G303" s="430" t="s">
        <v>371</v>
      </c>
      <c r="H303" s="430"/>
      <c r="I303" s="143" t="s">
        <v>372</v>
      </c>
    </row>
    <row r="309" spans="1:9" ht="24.95" customHeight="1" x14ac:dyDescent="0.25">
      <c r="A309" s="36" t="s">
        <v>10</v>
      </c>
      <c r="B309" s="36" t="s">
        <v>216</v>
      </c>
      <c r="C309" s="416" t="s">
        <v>376</v>
      </c>
      <c r="D309" s="416"/>
      <c r="E309" s="416"/>
      <c r="F309" s="416"/>
      <c r="G309" s="416"/>
      <c r="H309" s="416"/>
      <c r="I309" s="416"/>
    </row>
    <row r="310" spans="1:9" x14ac:dyDescent="0.25">
      <c r="G310" s="430" t="s">
        <v>371</v>
      </c>
      <c r="H310" s="430"/>
      <c r="I310" s="143" t="s">
        <v>372</v>
      </c>
    </row>
  </sheetData>
  <sheetProtection password="E80B" sheet="1" objects="1" scenarios="1" insertRows="0" deleteRows="0"/>
  <mergeCells count="374">
    <mergeCell ref="F235:G235"/>
    <mergeCell ref="F236:G236"/>
    <mergeCell ref="F237:G237"/>
    <mergeCell ref="F238:G238"/>
    <mergeCell ref="F239:G239"/>
    <mergeCell ref="G310:H310"/>
    <mergeCell ref="C282:I282"/>
    <mergeCell ref="C283:I283"/>
    <mergeCell ref="C284:I288"/>
    <mergeCell ref="G289:H289"/>
    <mergeCell ref="C295:I295"/>
    <mergeCell ref="G296:H296"/>
    <mergeCell ref="C302:I302"/>
    <mergeCell ref="G303:H303"/>
    <mergeCell ref="C309:I309"/>
    <mergeCell ref="C269:E270"/>
    <mergeCell ref="F269:G270"/>
    <mergeCell ref="H269:I270"/>
    <mergeCell ref="C272:I275"/>
    <mergeCell ref="C241:I241"/>
    <mergeCell ref="C277:I277"/>
    <mergeCell ref="C278:I278"/>
    <mergeCell ref="D279:I279"/>
    <mergeCell ref="D280:I280"/>
    <mergeCell ref="C249:C250"/>
    <mergeCell ref="D249:E249"/>
    <mergeCell ref="F249:G249"/>
    <mergeCell ref="H249:I249"/>
    <mergeCell ref="D250:E250"/>
    <mergeCell ref="F250:G250"/>
    <mergeCell ref="H250:I250"/>
    <mergeCell ref="C251:C252"/>
    <mergeCell ref="D251:E251"/>
    <mergeCell ref="F251:G251"/>
    <mergeCell ref="H251:I251"/>
    <mergeCell ref="D252:E252"/>
    <mergeCell ref="F252:G252"/>
    <mergeCell ref="H252:I252"/>
    <mergeCell ref="C245:C246"/>
    <mergeCell ref="D245:E245"/>
    <mergeCell ref="F245:G245"/>
    <mergeCell ref="H245:I245"/>
    <mergeCell ref="D246:E246"/>
    <mergeCell ref="F246:G246"/>
    <mergeCell ref="H246:I246"/>
    <mergeCell ref="C247:C248"/>
    <mergeCell ref="D247:E247"/>
    <mergeCell ref="F247:G247"/>
    <mergeCell ref="H247:I247"/>
    <mergeCell ref="D248:E248"/>
    <mergeCell ref="F248:G248"/>
    <mergeCell ref="H248:I248"/>
    <mergeCell ref="C257:C258"/>
    <mergeCell ref="D257:E257"/>
    <mergeCell ref="F257:G257"/>
    <mergeCell ref="H257:I257"/>
    <mergeCell ref="D258:E258"/>
    <mergeCell ref="F258:G258"/>
    <mergeCell ref="H258:I258"/>
    <mergeCell ref="C259:C260"/>
    <mergeCell ref="D259:E259"/>
    <mergeCell ref="F259:G259"/>
    <mergeCell ref="H259:I259"/>
    <mergeCell ref="D260:E260"/>
    <mergeCell ref="F260:G260"/>
    <mergeCell ref="H260:I260"/>
    <mergeCell ref="C253:C254"/>
    <mergeCell ref="D253:E253"/>
    <mergeCell ref="F253:G253"/>
    <mergeCell ref="H253:I253"/>
    <mergeCell ref="D254:E254"/>
    <mergeCell ref="F254:G254"/>
    <mergeCell ref="H254:I254"/>
    <mergeCell ref="C255:C256"/>
    <mergeCell ref="D255:E255"/>
    <mergeCell ref="F255:G255"/>
    <mergeCell ref="H255:I255"/>
    <mergeCell ref="D256:E256"/>
    <mergeCell ref="F256:G256"/>
    <mergeCell ref="H256:I256"/>
    <mergeCell ref="F265:G265"/>
    <mergeCell ref="H265:I265"/>
    <mergeCell ref="D266:E266"/>
    <mergeCell ref="F266:G266"/>
    <mergeCell ref="H266:I266"/>
    <mergeCell ref="C261:C262"/>
    <mergeCell ref="D261:E261"/>
    <mergeCell ref="F261:G261"/>
    <mergeCell ref="H261:I261"/>
    <mergeCell ref="D262:E262"/>
    <mergeCell ref="F262:G262"/>
    <mergeCell ref="H262:I262"/>
    <mergeCell ref="C263:C264"/>
    <mergeCell ref="D263:E263"/>
    <mergeCell ref="F263:G263"/>
    <mergeCell ref="H263:I263"/>
    <mergeCell ref="D264:E264"/>
    <mergeCell ref="F264:G264"/>
    <mergeCell ref="H264:I264"/>
    <mergeCell ref="C242:I242"/>
    <mergeCell ref="C243:I243"/>
    <mergeCell ref="C267:C268"/>
    <mergeCell ref="C226:I226"/>
    <mergeCell ref="C228:I228"/>
    <mergeCell ref="D229:G229"/>
    <mergeCell ref="C227:I227"/>
    <mergeCell ref="C240:G240"/>
    <mergeCell ref="F230:G230"/>
    <mergeCell ref="F233:G233"/>
    <mergeCell ref="F234:G234"/>
    <mergeCell ref="F231:G231"/>
    <mergeCell ref="F232:G232"/>
    <mergeCell ref="D244:E244"/>
    <mergeCell ref="F244:G244"/>
    <mergeCell ref="H244:I244"/>
    <mergeCell ref="H267:I267"/>
    <mergeCell ref="H268:I268"/>
    <mergeCell ref="F267:G267"/>
    <mergeCell ref="F268:G268"/>
    <mergeCell ref="D267:E267"/>
    <mergeCell ref="D268:E268"/>
    <mergeCell ref="C265:C266"/>
    <mergeCell ref="D265:E265"/>
    <mergeCell ref="C27:D27"/>
    <mergeCell ref="C25:H25"/>
    <mergeCell ref="C29:I29"/>
    <mergeCell ref="C17:I17"/>
    <mergeCell ref="C9:I9"/>
    <mergeCell ref="C15:I15"/>
    <mergeCell ref="C16:I16"/>
    <mergeCell ref="C14:I14"/>
    <mergeCell ref="C18:I18"/>
    <mergeCell ref="C20:I20"/>
    <mergeCell ref="C22:I22"/>
    <mergeCell ref="C21:I21"/>
    <mergeCell ref="C19:I19"/>
    <mergeCell ref="C37:I37"/>
    <mergeCell ref="C38:E38"/>
    <mergeCell ref="F38:G38"/>
    <mergeCell ref="H38:I38"/>
    <mergeCell ref="C39:E39"/>
    <mergeCell ref="F39:G39"/>
    <mergeCell ref="H39:I39"/>
    <mergeCell ref="C1:I1"/>
    <mergeCell ref="C34:I34"/>
    <mergeCell ref="C35:I35"/>
    <mergeCell ref="C36:I36"/>
    <mergeCell ref="C3:I7"/>
    <mergeCell ref="C10:I13"/>
    <mergeCell ref="C23:I23"/>
    <mergeCell ref="H32:I32"/>
    <mergeCell ref="H31:I31"/>
    <mergeCell ref="C33:I33"/>
    <mergeCell ref="C2:I2"/>
    <mergeCell ref="C24:I24"/>
    <mergeCell ref="C30:I30"/>
    <mergeCell ref="C26:H26"/>
    <mergeCell ref="E28:I28"/>
    <mergeCell ref="C28:D28"/>
    <mergeCell ref="E27:I27"/>
    <mergeCell ref="C43:I43"/>
    <mergeCell ref="C44:H44"/>
    <mergeCell ref="C45:H45"/>
    <mergeCell ref="C46:D46"/>
    <mergeCell ref="E46:I46"/>
    <mergeCell ref="C40:E40"/>
    <mergeCell ref="F40:I40"/>
    <mergeCell ref="C41:E41"/>
    <mergeCell ref="F41:I41"/>
    <mergeCell ref="C42:I42"/>
    <mergeCell ref="C52:I52"/>
    <mergeCell ref="C53:E53"/>
    <mergeCell ref="F53:G53"/>
    <mergeCell ref="H53:I53"/>
    <mergeCell ref="C54:E54"/>
    <mergeCell ref="F54:G54"/>
    <mergeCell ref="H54:I54"/>
    <mergeCell ref="C47:D47"/>
    <mergeCell ref="E47:I47"/>
    <mergeCell ref="C48:I48"/>
    <mergeCell ref="C49:I49"/>
    <mergeCell ref="C51:I51"/>
    <mergeCell ref="C50:I50"/>
    <mergeCell ref="C58:I58"/>
    <mergeCell ref="C59:H59"/>
    <mergeCell ref="C60:H60"/>
    <mergeCell ref="C61:D61"/>
    <mergeCell ref="E61:I61"/>
    <mergeCell ref="C55:E55"/>
    <mergeCell ref="F55:I55"/>
    <mergeCell ref="C56:E56"/>
    <mergeCell ref="F56:I56"/>
    <mergeCell ref="C57:I57"/>
    <mergeCell ref="C67:I67"/>
    <mergeCell ref="C68:E68"/>
    <mergeCell ref="F68:G68"/>
    <mergeCell ref="H68:I68"/>
    <mergeCell ref="C69:E69"/>
    <mergeCell ref="F69:G69"/>
    <mergeCell ref="H69:I69"/>
    <mergeCell ref="C62:D62"/>
    <mergeCell ref="E62:I62"/>
    <mergeCell ref="C63:I63"/>
    <mergeCell ref="C64:I64"/>
    <mergeCell ref="C66:I66"/>
    <mergeCell ref="C65:I65"/>
    <mergeCell ref="C81:I81"/>
    <mergeCell ref="C82:I82"/>
    <mergeCell ref="C83:I83"/>
    <mergeCell ref="C170:D172"/>
    <mergeCell ref="E170:I172"/>
    <mergeCell ref="C70:E70"/>
    <mergeCell ref="F70:I70"/>
    <mergeCell ref="C71:E71"/>
    <mergeCell ref="F71:I71"/>
    <mergeCell ref="C72:I72"/>
    <mergeCell ref="C77:D77"/>
    <mergeCell ref="E77:I77"/>
    <mergeCell ref="C78:I78"/>
    <mergeCell ref="C79:I79"/>
    <mergeCell ref="C73:I73"/>
    <mergeCell ref="C74:H74"/>
    <mergeCell ref="C75:H75"/>
    <mergeCell ref="C76:D76"/>
    <mergeCell ref="E76:I76"/>
    <mergeCell ref="C89:I89"/>
    <mergeCell ref="C90:I90"/>
    <mergeCell ref="C91:H91"/>
    <mergeCell ref="C92:H92"/>
    <mergeCell ref="C93:D93"/>
    <mergeCell ref="C125:I136"/>
    <mergeCell ref="C105:I105"/>
    <mergeCell ref="C106:I106"/>
    <mergeCell ref="C107:H107"/>
    <mergeCell ref="C111:I111"/>
    <mergeCell ref="C112:I112"/>
    <mergeCell ref="C114:I114"/>
    <mergeCell ref="C124:I124"/>
    <mergeCell ref="D116:I116"/>
    <mergeCell ref="C117:C119"/>
    <mergeCell ref="C120:C122"/>
    <mergeCell ref="D117:I119"/>
    <mergeCell ref="D120:I122"/>
    <mergeCell ref="C113:I113"/>
    <mergeCell ref="C123:I123"/>
    <mergeCell ref="C110:D110"/>
    <mergeCell ref="E110:I110"/>
    <mergeCell ref="C104:E104"/>
    <mergeCell ref="F104:I104"/>
    <mergeCell ref="E93:I93"/>
    <mergeCell ref="C84:I84"/>
    <mergeCell ref="C85:I85"/>
    <mergeCell ref="C86:I86"/>
    <mergeCell ref="C87:I87"/>
    <mergeCell ref="C88:I88"/>
    <mergeCell ref="C97:I97"/>
    <mergeCell ref="C98:I98"/>
    <mergeCell ref="C140:D142"/>
    <mergeCell ref="C143:D145"/>
    <mergeCell ref="E140:I142"/>
    <mergeCell ref="E143:I145"/>
    <mergeCell ref="C169:D169"/>
    <mergeCell ref="E169:I169"/>
    <mergeCell ref="C94:D94"/>
    <mergeCell ref="E94:I94"/>
    <mergeCell ref="C95:I95"/>
    <mergeCell ref="C96:I96"/>
    <mergeCell ref="C138:I138"/>
    <mergeCell ref="C102:E102"/>
    <mergeCell ref="F102:G102"/>
    <mergeCell ref="H102:I102"/>
    <mergeCell ref="C103:E103"/>
    <mergeCell ref="F103:I103"/>
    <mergeCell ref="C99:I99"/>
    <mergeCell ref="C100:I100"/>
    <mergeCell ref="C101:E101"/>
    <mergeCell ref="F101:G101"/>
    <mergeCell ref="H101:I101"/>
    <mergeCell ref="C108:H108"/>
    <mergeCell ref="C109:D109"/>
    <mergeCell ref="E109:I109"/>
    <mergeCell ref="D220:G220"/>
    <mergeCell ref="D221:G221"/>
    <mergeCell ref="D222:G222"/>
    <mergeCell ref="D223:G223"/>
    <mergeCell ref="C224:H224"/>
    <mergeCell ref="C225:I225"/>
    <mergeCell ref="E190:I190"/>
    <mergeCell ref="C183:I183"/>
    <mergeCell ref="C184:I186"/>
    <mergeCell ref="C188:D188"/>
    <mergeCell ref="E188:I188"/>
    <mergeCell ref="C187:I187"/>
    <mergeCell ref="C189:D189"/>
    <mergeCell ref="E189:I189"/>
    <mergeCell ref="C191:D191"/>
    <mergeCell ref="E191:I191"/>
    <mergeCell ref="C192:D192"/>
    <mergeCell ref="E192:I192"/>
    <mergeCell ref="C193:D193"/>
    <mergeCell ref="E193:I193"/>
    <mergeCell ref="C190:D190"/>
    <mergeCell ref="C212:I212"/>
    <mergeCell ref="C207:I207"/>
    <mergeCell ref="D217:G217"/>
    <mergeCell ref="D216:G216"/>
    <mergeCell ref="D214:G214"/>
    <mergeCell ref="D215:G215"/>
    <mergeCell ref="C218:H218"/>
    <mergeCell ref="D213:G213"/>
    <mergeCell ref="C219:I219"/>
    <mergeCell ref="C204:D204"/>
    <mergeCell ref="E204:G204"/>
    <mergeCell ref="H204:I204"/>
    <mergeCell ref="C205:D205"/>
    <mergeCell ref="E205:G205"/>
    <mergeCell ref="H205:I205"/>
    <mergeCell ref="C206:I206"/>
    <mergeCell ref="C208:I208"/>
    <mergeCell ref="C209:I211"/>
    <mergeCell ref="C201:D201"/>
    <mergeCell ref="E201:G201"/>
    <mergeCell ref="H201:I201"/>
    <mergeCell ref="C200:I200"/>
    <mergeCell ref="C202:D202"/>
    <mergeCell ref="E202:G202"/>
    <mergeCell ref="H202:I202"/>
    <mergeCell ref="C203:D203"/>
    <mergeCell ref="E203:G203"/>
    <mergeCell ref="H203:I203"/>
    <mergeCell ref="C197:D197"/>
    <mergeCell ref="E197:G197"/>
    <mergeCell ref="H197:I197"/>
    <mergeCell ref="C198:D198"/>
    <mergeCell ref="E198:G198"/>
    <mergeCell ref="H198:I198"/>
    <mergeCell ref="C199:D199"/>
    <mergeCell ref="E199:G199"/>
    <mergeCell ref="H199:I199"/>
    <mergeCell ref="C196:D196"/>
    <mergeCell ref="E195:G195"/>
    <mergeCell ref="H195:I195"/>
    <mergeCell ref="E196:G196"/>
    <mergeCell ref="H196:I196"/>
    <mergeCell ref="C173:D175"/>
    <mergeCell ref="E173:I175"/>
    <mergeCell ref="C176:D178"/>
    <mergeCell ref="E176:I178"/>
    <mergeCell ref="C179:D181"/>
    <mergeCell ref="E179:I181"/>
    <mergeCell ref="E32:G32"/>
    <mergeCell ref="E31:G31"/>
    <mergeCell ref="C80:I80"/>
    <mergeCell ref="C137:I137"/>
    <mergeCell ref="C154:I154"/>
    <mergeCell ref="C8:I8"/>
    <mergeCell ref="C115:I115"/>
    <mergeCell ref="C194:I194"/>
    <mergeCell ref="C195:D195"/>
    <mergeCell ref="C146:I146"/>
    <mergeCell ref="C155:D155"/>
    <mergeCell ref="E155:I155"/>
    <mergeCell ref="C156:D158"/>
    <mergeCell ref="E156:I158"/>
    <mergeCell ref="C147:I147"/>
    <mergeCell ref="C148:I153"/>
    <mergeCell ref="C165:D167"/>
    <mergeCell ref="E165:I167"/>
    <mergeCell ref="C162:D164"/>
    <mergeCell ref="E162:I164"/>
    <mergeCell ref="C159:D161"/>
    <mergeCell ref="E159:I161"/>
    <mergeCell ref="C139:D139"/>
    <mergeCell ref="E139:I139"/>
  </mergeCells>
  <phoneticPr fontId="5" type="noConversion"/>
  <pageMargins left="0.75" right="0.28000000000000003" top="1.71" bottom="0.79" header="0.5" footer="0.33"/>
  <pageSetup paperSize="9" scale="80" orientation="portrait" horizontalDpi="4294967292" verticalDpi="4294967292"/>
  <headerFooter>
    <oddHeader>&amp;L&amp;"Calibri,Regular"&amp;K000000Logo&amp;C&amp;"Calibri,Regular"&amp;K000000Dados da Entidade</oddHeader>
    <oddFooter xml:space="preserve">&amp;L&amp;"Calibri,Regular"&amp;K000000&amp;A&amp;C&amp;"Calibri,Regular"&amp;K000000fls. &amp;P/&amp;N&amp;R&amp;"Calibri,Regular"&amp;K000000Emitido: &amp;D - &amp;T </oddFooter>
  </headerFooter>
  <rowBreaks count="1" manualBreakCount="1">
    <brk id="225" max="16383" man="1"/>
  </rowBreaks>
  <ignoredErrors>
    <ignoredError sqref="F269:I270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Tabelas!$G$1:$G$19</xm:f>
          </x14:formula1>
          <xm:sqref>F230:G239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11" defaultRowHeight="15.75" x14ac:dyDescent="0.25"/>
  <cols>
    <col min="1" max="1" width="8.375" bestFit="1" customWidth="1"/>
    <col min="2" max="2" width="36.625" bestFit="1" customWidth="1"/>
    <col min="3" max="3" width="19" bestFit="1" customWidth="1"/>
    <col min="4" max="4" width="7.875" bestFit="1" customWidth="1"/>
    <col min="5" max="5" width="8.375" bestFit="1" customWidth="1"/>
    <col min="6" max="6" width="50.5" customWidth="1"/>
    <col min="7" max="7" width="27.875" bestFit="1" customWidth="1"/>
    <col min="8" max="8" width="20.875" bestFit="1" customWidth="1"/>
    <col min="9" max="9" width="12" bestFit="1" customWidth="1"/>
  </cols>
  <sheetData>
    <row r="1" spans="1:9" x14ac:dyDescent="0.25">
      <c r="A1" t="s">
        <v>51</v>
      </c>
      <c r="B1" t="s">
        <v>50</v>
      </c>
      <c r="C1" t="s">
        <v>37</v>
      </c>
      <c r="D1" t="s">
        <v>9</v>
      </c>
      <c r="E1" t="s">
        <v>59</v>
      </c>
      <c r="F1" s="87" t="s">
        <v>182</v>
      </c>
      <c r="G1" s="137" t="s">
        <v>353</v>
      </c>
      <c r="H1" s="136" t="s">
        <v>347</v>
      </c>
      <c r="I1" s="135" t="s">
        <v>255</v>
      </c>
    </row>
    <row r="2" spans="1:9" x14ac:dyDescent="0.25">
      <c r="A2" t="s">
        <v>52</v>
      </c>
      <c r="B2" t="s">
        <v>57</v>
      </c>
      <c r="C2" t="s">
        <v>37</v>
      </c>
      <c r="D2" t="s">
        <v>58</v>
      </c>
      <c r="E2" t="s">
        <v>8</v>
      </c>
      <c r="F2" s="87" t="s">
        <v>183</v>
      </c>
      <c r="G2" t="s">
        <v>115</v>
      </c>
      <c r="H2" t="s">
        <v>358</v>
      </c>
      <c r="I2" t="s">
        <v>254</v>
      </c>
    </row>
    <row r="3" spans="1:9" x14ac:dyDescent="0.25">
      <c r="A3" t="s">
        <v>27</v>
      </c>
      <c r="B3" t="s">
        <v>56</v>
      </c>
      <c r="C3" t="s">
        <v>37</v>
      </c>
      <c r="E3" t="s">
        <v>179</v>
      </c>
      <c r="F3" s="87" t="s">
        <v>184</v>
      </c>
      <c r="G3" t="s">
        <v>114</v>
      </c>
      <c r="H3" t="s">
        <v>346</v>
      </c>
      <c r="I3" t="s">
        <v>255</v>
      </c>
    </row>
    <row r="4" spans="1:9" x14ac:dyDescent="0.25">
      <c r="A4" t="s">
        <v>53</v>
      </c>
      <c r="B4" t="s">
        <v>49</v>
      </c>
      <c r="C4" t="s">
        <v>46</v>
      </c>
      <c r="F4" s="87" t="s">
        <v>185</v>
      </c>
      <c r="G4" t="s">
        <v>108</v>
      </c>
      <c r="H4" t="s">
        <v>346</v>
      </c>
      <c r="I4" t="s">
        <v>255</v>
      </c>
    </row>
    <row r="5" spans="1:9" x14ac:dyDescent="0.25">
      <c r="A5" t="s">
        <v>54</v>
      </c>
      <c r="B5" t="s">
        <v>47</v>
      </c>
      <c r="C5" t="s">
        <v>46</v>
      </c>
      <c r="F5" s="87" t="s">
        <v>186</v>
      </c>
      <c r="G5" t="s">
        <v>356</v>
      </c>
      <c r="H5" t="s">
        <v>348</v>
      </c>
      <c r="I5" t="s">
        <v>255</v>
      </c>
    </row>
    <row r="6" spans="1:9" x14ac:dyDescent="0.25">
      <c r="A6" t="s">
        <v>55</v>
      </c>
      <c r="B6" t="s">
        <v>48</v>
      </c>
      <c r="C6" t="s">
        <v>46</v>
      </c>
      <c r="F6" s="87" t="s">
        <v>187</v>
      </c>
      <c r="G6" t="s">
        <v>113</v>
      </c>
      <c r="H6" t="s">
        <v>348</v>
      </c>
      <c r="I6" t="s">
        <v>255</v>
      </c>
    </row>
    <row r="7" spans="1:9" x14ac:dyDescent="0.25">
      <c r="F7" s="87" t="s">
        <v>188</v>
      </c>
      <c r="G7" t="s">
        <v>349</v>
      </c>
      <c r="H7" t="s">
        <v>349</v>
      </c>
      <c r="I7" t="s">
        <v>255</v>
      </c>
    </row>
    <row r="8" spans="1:9" x14ac:dyDescent="0.25">
      <c r="F8" s="87" t="s">
        <v>189</v>
      </c>
      <c r="G8" t="s">
        <v>361</v>
      </c>
      <c r="H8" t="s">
        <v>346</v>
      </c>
      <c r="I8" t="s">
        <v>255</v>
      </c>
    </row>
    <row r="9" spans="1:9" x14ac:dyDescent="0.25">
      <c r="F9" s="87" t="s">
        <v>190</v>
      </c>
      <c r="G9" t="s">
        <v>354</v>
      </c>
      <c r="H9" t="s">
        <v>346</v>
      </c>
      <c r="I9" t="s">
        <v>255</v>
      </c>
    </row>
    <row r="10" spans="1:9" x14ac:dyDescent="0.25">
      <c r="F10" s="87" t="s">
        <v>191</v>
      </c>
      <c r="G10" t="s">
        <v>106</v>
      </c>
      <c r="H10" t="s">
        <v>346</v>
      </c>
      <c r="I10" t="s">
        <v>255</v>
      </c>
    </row>
    <row r="11" spans="1:9" x14ac:dyDescent="0.25">
      <c r="F11" s="87" t="s">
        <v>380</v>
      </c>
      <c r="G11" t="s">
        <v>116</v>
      </c>
      <c r="H11" t="s">
        <v>359</v>
      </c>
      <c r="I11" t="s">
        <v>254</v>
      </c>
    </row>
    <row r="12" spans="1:9" x14ac:dyDescent="0.25">
      <c r="F12" s="87" t="s">
        <v>433</v>
      </c>
      <c r="G12" t="s">
        <v>117</v>
      </c>
      <c r="H12" t="s">
        <v>351</v>
      </c>
      <c r="I12" t="s">
        <v>255</v>
      </c>
    </row>
    <row r="13" spans="1:9" x14ac:dyDescent="0.25">
      <c r="F13" s="87" t="s">
        <v>447</v>
      </c>
      <c r="G13" t="s">
        <v>350</v>
      </c>
      <c r="H13" t="s">
        <v>350</v>
      </c>
      <c r="I13" t="s">
        <v>255</v>
      </c>
    </row>
    <row r="14" spans="1:9" x14ac:dyDescent="0.25">
      <c r="G14" s="137" t="s">
        <v>352</v>
      </c>
      <c r="H14" s="136" t="s">
        <v>347</v>
      </c>
      <c r="I14" s="135" t="s">
        <v>255</v>
      </c>
    </row>
    <row r="15" spans="1:9" x14ac:dyDescent="0.25">
      <c r="G15" t="s">
        <v>348</v>
      </c>
      <c r="H15" t="s">
        <v>348</v>
      </c>
      <c r="I15" t="s">
        <v>255</v>
      </c>
    </row>
    <row r="16" spans="1:9" x14ac:dyDescent="0.25">
      <c r="G16" t="s">
        <v>355</v>
      </c>
      <c r="H16" t="s">
        <v>348</v>
      </c>
      <c r="I16" t="s">
        <v>255</v>
      </c>
    </row>
    <row r="17" spans="7:9" x14ac:dyDescent="0.25">
      <c r="G17" t="s">
        <v>357</v>
      </c>
      <c r="H17" t="s">
        <v>351</v>
      </c>
      <c r="I17" t="s">
        <v>255</v>
      </c>
    </row>
  </sheetData>
  <sheetProtection password="E80B" sheet="1" objects="1" scenarios="1"/>
  <sortState ref="G1:I18">
    <sortCondition ref="G1:G18"/>
  </sortState>
  <phoneticPr fontId="5" type="noConversion"/>
  <pageMargins left="0.75" right="0.28000000000000003" top="1.21" bottom="0.79" header="0.5" footer="0.33"/>
  <pageSetup paperSize="9" scale="80" orientation="portrait" horizontalDpi="4294967292" verticalDpi="4294967292"/>
  <headerFooter>
    <oddHeader>&amp;L&amp;"Calibri,Regular"&amp;K000000LOGO&amp;CNOME DA ENTIDADE</oddHeader>
    <oddFooter xml:space="preserve">&amp;L&amp;"Calibri,Regular"&amp;K000000&amp;A&amp;REmitido: &amp;D -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K194"/>
  <sheetViews>
    <sheetView showZeros="0" topLeftCell="A13" zoomScaleNormal="100" workbookViewId="0">
      <selection activeCell="D4" sqref="D4:G4"/>
    </sheetView>
  </sheetViews>
  <sheetFormatPr defaultColWidth="11" defaultRowHeight="15.75" x14ac:dyDescent="0.25"/>
  <cols>
    <col min="1" max="1" width="2.625" customWidth="1"/>
    <col min="2" max="2" width="6.5" style="36" customWidth="1"/>
    <col min="3" max="3" width="17.625" style="41" customWidth="1"/>
    <col min="4" max="4" width="17.625" style="44" customWidth="1"/>
    <col min="5" max="5" width="17.625" style="24" customWidth="1"/>
    <col min="6" max="6" width="17.625" style="35" customWidth="1"/>
    <col min="7" max="7" width="17.625" style="24" customWidth="1"/>
    <col min="8" max="8" width="5.875" customWidth="1"/>
    <col min="11" max="11" width="16.625" style="36" bestFit="1" customWidth="1"/>
  </cols>
  <sheetData>
    <row r="1" spans="2:11" s="2" customFormat="1" ht="21.95" customHeight="1" x14ac:dyDescent="0.25">
      <c r="B1" s="238" t="s">
        <v>34</v>
      </c>
      <c r="C1" s="238"/>
      <c r="D1" s="239" t="str">
        <f>+Inicio!B1</f>
        <v>SECRETARIA DE ESTADO DA SAÚDE DE SÃO PAULO</v>
      </c>
      <c r="E1" s="239"/>
      <c r="F1" s="239"/>
      <c r="G1" s="239"/>
      <c r="K1" s="36"/>
    </row>
    <row r="2" spans="2:11" s="2" customFormat="1" ht="21.95" customHeight="1" x14ac:dyDescent="0.25">
      <c r="B2" s="238" t="s">
        <v>23</v>
      </c>
      <c r="C2" s="238"/>
      <c r="D2" s="239" t="str">
        <f>+Inicio!B28</f>
        <v>Subvenção - Custeio</v>
      </c>
      <c r="E2" s="239"/>
      <c r="F2" s="239"/>
      <c r="G2" s="239"/>
      <c r="K2" s="36"/>
    </row>
    <row r="3" spans="2:11" s="2" customFormat="1" ht="21.95" customHeight="1" x14ac:dyDescent="0.25">
      <c r="B3" s="238" t="s">
        <v>35</v>
      </c>
      <c r="C3" s="238"/>
      <c r="D3" s="239" t="str">
        <f>+Inicio!B25</f>
        <v>16.646 de 11/01/2018 decreto no. 63.152 de 15/01/2018</v>
      </c>
      <c r="E3" s="239"/>
      <c r="F3" s="239"/>
      <c r="G3" s="239"/>
      <c r="K3" s="36"/>
    </row>
    <row r="4" spans="2:11" ht="74.099999999999994" customHeight="1" x14ac:dyDescent="0.25">
      <c r="B4" s="238" t="s">
        <v>36</v>
      </c>
      <c r="C4" s="238"/>
      <c r="D4" s="239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E4" s="239"/>
      <c r="F4" s="239"/>
      <c r="G4" s="239"/>
    </row>
    <row r="5" spans="2:11" ht="21.95" customHeight="1" x14ac:dyDescent="0.25">
      <c r="B5" s="238" t="s">
        <v>127</v>
      </c>
      <c r="C5" s="238"/>
      <c r="D5" s="239" t="str">
        <f>+Inicio!B3</f>
        <v>Santa Casa de Misericórdia de Santo Amaro</v>
      </c>
      <c r="E5" s="239"/>
      <c r="F5" s="239"/>
      <c r="G5" s="239"/>
    </row>
    <row r="6" spans="2:11" ht="21.95" customHeight="1" x14ac:dyDescent="0.25">
      <c r="B6" s="238" t="s">
        <v>2</v>
      </c>
      <c r="C6" s="238"/>
      <c r="D6" s="239" t="str">
        <f>CONCATENATE(Inicio!B5," - ",Inicio!B6," - ",Inicio!B7)</f>
        <v>Rua Isabel Schmidt 59 - São Paulo - 04743-030</v>
      </c>
      <c r="E6" s="239"/>
      <c r="F6" s="239"/>
      <c r="G6" s="239"/>
    </row>
    <row r="7" spans="2:11" ht="21.95" customHeight="1" x14ac:dyDescent="0.25">
      <c r="B7" s="238" t="s">
        <v>30</v>
      </c>
      <c r="C7" s="238"/>
      <c r="D7" s="239" t="str">
        <f>+Inicio!B8</f>
        <v>Roberto Magno Leite Pereira</v>
      </c>
      <c r="E7" s="239"/>
      <c r="F7" s="239"/>
      <c r="G7" s="239"/>
    </row>
    <row r="8" spans="2:11" s="2" customFormat="1" ht="20.100000000000001" customHeight="1" x14ac:dyDescent="0.25">
      <c r="B8" s="240" t="s">
        <v>133</v>
      </c>
      <c r="C8" s="241"/>
      <c r="D8" s="241"/>
      <c r="E8" s="241"/>
      <c r="F8" s="241"/>
      <c r="G8" s="242"/>
      <c r="K8" s="36"/>
    </row>
    <row r="9" spans="2:11" ht="42.95" customHeight="1" thickBot="1" x14ac:dyDescent="0.3">
      <c r="B9" s="58" t="s">
        <v>181</v>
      </c>
      <c r="C9" s="59" t="s">
        <v>76</v>
      </c>
      <c r="D9" s="56" t="s">
        <v>131</v>
      </c>
      <c r="E9" s="37" t="s">
        <v>77</v>
      </c>
      <c r="F9" s="17" t="s">
        <v>78</v>
      </c>
      <c r="G9" s="56" t="s">
        <v>132</v>
      </c>
      <c r="I9" s="48"/>
      <c r="K9"/>
    </row>
    <row r="10" spans="2:11" s="2" customFormat="1" ht="24.95" customHeight="1" thickTop="1" x14ac:dyDescent="0.25">
      <c r="B10" s="60">
        <v>1</v>
      </c>
      <c r="C10" s="53">
        <v>43916</v>
      </c>
      <c r="D10" s="69">
        <v>933994</v>
      </c>
      <c r="E10" s="53">
        <v>43916</v>
      </c>
      <c r="F10" s="54" t="s">
        <v>463</v>
      </c>
      <c r="G10" s="69">
        <v>933994</v>
      </c>
      <c r="I10" s="48"/>
    </row>
    <row r="11" spans="2:11" s="2" customFormat="1" ht="24.95" customHeight="1" x14ac:dyDescent="0.25">
      <c r="B11" s="61">
        <v>2</v>
      </c>
      <c r="C11" s="53">
        <v>43948</v>
      </c>
      <c r="D11" s="69">
        <v>466997</v>
      </c>
      <c r="E11" s="53">
        <v>43948</v>
      </c>
      <c r="F11" s="54" t="s">
        <v>507</v>
      </c>
      <c r="G11" s="69">
        <v>466997</v>
      </c>
      <c r="I11" s="48"/>
    </row>
    <row r="12" spans="2:11" s="2" customFormat="1" ht="24.95" customHeight="1" x14ac:dyDescent="0.25">
      <c r="B12" s="61">
        <v>3</v>
      </c>
      <c r="C12" s="53">
        <v>43977</v>
      </c>
      <c r="D12" s="69">
        <v>466997</v>
      </c>
      <c r="E12" s="53">
        <v>43977</v>
      </c>
      <c r="F12" s="54" t="s">
        <v>665</v>
      </c>
      <c r="G12" s="69">
        <v>466997</v>
      </c>
      <c r="I12" s="49"/>
    </row>
    <row r="13" spans="2:11" s="2" customFormat="1" ht="24.95" customHeight="1" x14ac:dyDescent="0.25">
      <c r="B13" s="61">
        <v>4</v>
      </c>
      <c r="C13" s="53">
        <v>44008</v>
      </c>
      <c r="D13" s="69">
        <v>466997</v>
      </c>
      <c r="E13" s="53">
        <v>44008</v>
      </c>
      <c r="F13" s="54" t="s">
        <v>876</v>
      </c>
      <c r="G13" s="69">
        <v>466997</v>
      </c>
      <c r="I13" s="36"/>
    </row>
    <row r="14" spans="2:11" s="2" customFormat="1" ht="24.95" customHeight="1" x14ac:dyDescent="0.25">
      <c r="B14" s="61">
        <v>5</v>
      </c>
      <c r="C14" s="53">
        <v>44039</v>
      </c>
      <c r="D14" s="69">
        <v>466997</v>
      </c>
      <c r="E14" s="53">
        <v>44039</v>
      </c>
      <c r="F14" s="54" t="s">
        <v>1009</v>
      </c>
      <c r="G14" s="69">
        <v>466997</v>
      </c>
      <c r="I14" s="36"/>
    </row>
    <row r="15" spans="2:11" s="2" customFormat="1" ht="24.95" customHeight="1" x14ac:dyDescent="0.25">
      <c r="B15" s="61">
        <v>6</v>
      </c>
      <c r="C15" s="53">
        <v>44069</v>
      </c>
      <c r="D15" s="69">
        <v>466997</v>
      </c>
      <c r="E15" s="53">
        <v>44069</v>
      </c>
      <c r="F15" s="54" t="s">
        <v>1257</v>
      </c>
      <c r="G15" s="69">
        <v>466997</v>
      </c>
      <c r="I15" s="36"/>
    </row>
    <row r="16" spans="2:11" s="2" customFormat="1" ht="24.95" customHeight="1" x14ac:dyDescent="0.25">
      <c r="B16" s="61">
        <v>7</v>
      </c>
      <c r="C16" s="53">
        <v>44102</v>
      </c>
      <c r="D16" s="69">
        <v>466997</v>
      </c>
      <c r="E16" s="53">
        <v>44102</v>
      </c>
      <c r="F16" s="54" t="s">
        <v>1290</v>
      </c>
      <c r="G16" s="69">
        <v>466997</v>
      </c>
      <c r="I16" s="36"/>
    </row>
    <row r="17" spans="2:9" s="2" customFormat="1" ht="24.95" customHeight="1" x14ac:dyDescent="0.25">
      <c r="B17" s="61">
        <v>8</v>
      </c>
      <c r="C17" s="53">
        <v>44130</v>
      </c>
      <c r="D17" s="69">
        <v>466997</v>
      </c>
      <c r="E17" s="53">
        <v>44130</v>
      </c>
      <c r="F17" s="54" t="s">
        <v>1385</v>
      </c>
      <c r="G17" s="69">
        <v>466997</v>
      </c>
      <c r="I17" s="36"/>
    </row>
    <row r="18" spans="2:9" s="2" customFormat="1" ht="24.95" customHeight="1" x14ac:dyDescent="0.25">
      <c r="B18" s="61">
        <v>9</v>
      </c>
      <c r="C18" s="53">
        <v>44161</v>
      </c>
      <c r="D18" s="69">
        <v>466997</v>
      </c>
      <c r="E18" s="53">
        <v>44161</v>
      </c>
      <c r="F18" s="54" t="s">
        <v>1472</v>
      </c>
      <c r="G18" s="69">
        <v>466997</v>
      </c>
      <c r="I18" s="36"/>
    </row>
    <row r="19" spans="2:9" s="2" customFormat="1" ht="24.95" customHeight="1" x14ac:dyDescent="0.25">
      <c r="B19" s="61">
        <v>10</v>
      </c>
      <c r="C19" s="53">
        <v>44188</v>
      </c>
      <c r="D19" s="69">
        <v>466997</v>
      </c>
      <c r="E19" s="53">
        <v>44188</v>
      </c>
      <c r="F19" s="54" t="s">
        <v>1674</v>
      </c>
      <c r="G19" s="69">
        <v>466997</v>
      </c>
      <c r="I19" s="36"/>
    </row>
    <row r="20" spans="2:9" s="2" customFormat="1" ht="24.95" customHeight="1" x14ac:dyDescent="0.25">
      <c r="B20" s="61">
        <v>11</v>
      </c>
      <c r="C20" s="53"/>
      <c r="D20" s="69"/>
      <c r="E20" s="53"/>
      <c r="F20" s="54"/>
      <c r="G20" s="69"/>
      <c r="I20" s="36"/>
    </row>
    <row r="21" spans="2:9" s="2" customFormat="1" ht="24.95" customHeight="1" x14ac:dyDescent="0.25">
      <c r="B21" s="61">
        <v>12</v>
      </c>
      <c r="C21" s="53"/>
      <c r="D21" s="69"/>
      <c r="E21" s="53"/>
      <c r="F21" s="54"/>
      <c r="G21" s="69"/>
      <c r="I21" s="36"/>
    </row>
    <row r="22" spans="2:9" s="2" customFormat="1" ht="24.95" customHeight="1" x14ac:dyDescent="0.25">
      <c r="B22" s="245" t="s">
        <v>44</v>
      </c>
      <c r="C22" s="246"/>
      <c r="D22" s="57">
        <f>SUM(D10:D21)</f>
        <v>5136967</v>
      </c>
      <c r="E22" s="243" t="s">
        <v>44</v>
      </c>
      <c r="F22" s="244"/>
      <c r="G22" s="57">
        <f>SUM(G10:G21)</f>
        <v>5136967</v>
      </c>
      <c r="I22" s="36"/>
    </row>
    <row r="23" spans="2:9" x14ac:dyDescent="0.25">
      <c r="B23" s="4"/>
      <c r="C23" s="40"/>
      <c r="D23" s="43"/>
      <c r="E23" s="45"/>
      <c r="F23" s="47"/>
      <c r="G23" s="45"/>
    </row>
    <row r="24" spans="2:9" x14ac:dyDescent="0.25">
      <c r="B24" s="248" t="str">
        <f>+Inicio!A42</f>
        <v>São Paulo, 13 de outubro de 2021</v>
      </c>
      <c r="C24" s="248"/>
      <c r="D24" s="248"/>
      <c r="E24" s="248"/>
      <c r="F24" s="47"/>
      <c r="G24" s="45"/>
    </row>
    <row r="25" spans="2:9" x14ac:dyDescent="0.25">
      <c r="B25" s="4"/>
      <c r="C25" s="40"/>
      <c r="D25" s="43"/>
      <c r="E25" s="45"/>
      <c r="F25" s="47"/>
      <c r="G25" s="45"/>
    </row>
    <row r="26" spans="2:9" x14ac:dyDescent="0.25">
      <c r="B26" s="4"/>
      <c r="C26" s="40"/>
      <c r="D26" s="43"/>
      <c r="E26" s="45"/>
      <c r="F26" s="47"/>
      <c r="G26" s="45"/>
    </row>
    <row r="27" spans="2:9" x14ac:dyDescent="0.25">
      <c r="B27" s="4"/>
      <c r="C27" s="40"/>
      <c r="D27" s="43"/>
      <c r="E27" s="45"/>
      <c r="F27" s="47"/>
      <c r="G27" s="45"/>
    </row>
    <row r="28" spans="2:9" x14ac:dyDescent="0.25">
      <c r="B28" s="4"/>
      <c r="C28" s="40"/>
      <c r="D28" s="43"/>
      <c r="E28" s="45"/>
      <c r="F28" s="47"/>
      <c r="G28" s="45"/>
    </row>
    <row r="29" spans="2:9" x14ac:dyDescent="0.25">
      <c r="E29" s="45"/>
      <c r="F29" s="47"/>
      <c r="G29" s="45"/>
    </row>
    <row r="30" spans="2:9" x14ac:dyDescent="0.25">
      <c r="B30" s="249" t="str">
        <f>+Inicio!B8</f>
        <v>Roberto Magno Leite Pereira</v>
      </c>
      <c r="C30" s="249"/>
      <c r="D30" s="249"/>
      <c r="E30" s="45"/>
      <c r="F30" s="47"/>
      <c r="G30" s="45"/>
    </row>
    <row r="31" spans="2:9" x14ac:dyDescent="0.25">
      <c r="B31" s="247" t="str">
        <f>+Inicio!B9</f>
        <v>Provedor</v>
      </c>
      <c r="C31" s="247"/>
      <c r="D31" s="247"/>
      <c r="E31" s="45"/>
      <c r="F31" s="47"/>
      <c r="G31" s="45"/>
    </row>
    <row r="32" spans="2:9" x14ac:dyDescent="0.25">
      <c r="B32" s="232" t="s">
        <v>438</v>
      </c>
      <c r="C32" s="232"/>
      <c r="D32" s="232"/>
      <c r="E32" s="45"/>
      <c r="F32" s="47"/>
      <c r="G32" s="45"/>
    </row>
    <row r="33" spans="2:7" x14ac:dyDescent="0.25">
      <c r="B33" s="4"/>
      <c r="C33" s="40"/>
      <c r="D33" s="43"/>
      <c r="E33" s="45"/>
      <c r="F33" s="47"/>
      <c r="G33" s="45"/>
    </row>
    <row r="34" spans="2:7" x14ac:dyDescent="0.25">
      <c r="B34" s="4"/>
      <c r="C34" s="40"/>
      <c r="D34" s="43"/>
      <c r="E34" s="45"/>
      <c r="F34" s="47"/>
      <c r="G34" s="45"/>
    </row>
    <row r="35" spans="2:7" x14ac:dyDescent="0.25">
      <c r="B35" s="4"/>
      <c r="C35" s="40"/>
      <c r="D35" s="43"/>
      <c r="E35" s="45"/>
      <c r="F35" s="47"/>
      <c r="G35" s="45"/>
    </row>
    <row r="36" spans="2:7" x14ac:dyDescent="0.25">
      <c r="B36" s="4"/>
      <c r="C36" s="40"/>
      <c r="D36" s="43"/>
      <c r="E36" s="45"/>
      <c r="F36" s="47"/>
      <c r="G36" s="45"/>
    </row>
    <row r="37" spans="2:7" x14ac:dyDescent="0.25">
      <c r="B37" s="4"/>
      <c r="C37" s="40"/>
      <c r="D37" s="43"/>
      <c r="E37" s="45"/>
      <c r="F37" s="47"/>
      <c r="G37" s="45"/>
    </row>
    <row r="38" spans="2:7" x14ac:dyDescent="0.25">
      <c r="B38" s="4"/>
      <c r="C38" s="40"/>
      <c r="D38" s="43"/>
      <c r="E38" s="45"/>
      <c r="F38" s="47"/>
      <c r="G38" s="45"/>
    </row>
    <row r="39" spans="2:7" x14ac:dyDescent="0.25">
      <c r="B39" s="4"/>
      <c r="C39" s="40"/>
      <c r="D39" s="43"/>
      <c r="E39" s="45"/>
      <c r="F39" s="47"/>
      <c r="G39" s="45"/>
    </row>
    <row r="40" spans="2:7" x14ac:dyDescent="0.25">
      <c r="B40" s="4"/>
      <c r="C40" s="40"/>
      <c r="D40" s="43"/>
      <c r="E40" s="45"/>
      <c r="F40" s="47"/>
      <c r="G40" s="45"/>
    </row>
    <row r="41" spans="2:7" x14ac:dyDescent="0.25">
      <c r="B41" s="4"/>
      <c r="C41" s="40"/>
      <c r="D41" s="43"/>
      <c r="E41" s="45"/>
      <c r="F41" s="47"/>
      <c r="G41" s="45"/>
    </row>
    <row r="42" spans="2:7" x14ac:dyDescent="0.25">
      <c r="B42" s="4"/>
      <c r="C42" s="40"/>
      <c r="D42" s="43"/>
      <c r="E42" s="45"/>
      <c r="F42" s="47"/>
      <c r="G42" s="45"/>
    </row>
    <row r="43" spans="2:7" x14ac:dyDescent="0.25">
      <c r="B43" s="4"/>
      <c r="C43" s="40"/>
      <c r="D43" s="43"/>
      <c r="E43" s="45"/>
      <c r="F43" s="47"/>
      <c r="G43" s="45"/>
    </row>
    <row r="44" spans="2:7" x14ac:dyDescent="0.25">
      <c r="B44" s="4"/>
      <c r="C44" s="40"/>
      <c r="D44" s="43"/>
      <c r="E44" s="45"/>
      <c r="F44" s="47"/>
      <c r="G44" s="45"/>
    </row>
    <row r="45" spans="2:7" x14ac:dyDescent="0.25">
      <c r="B45" s="4"/>
      <c r="C45" s="40"/>
      <c r="D45" s="43"/>
      <c r="E45" s="45"/>
      <c r="F45" s="47"/>
      <c r="G45" s="45"/>
    </row>
    <row r="46" spans="2:7" x14ac:dyDescent="0.25">
      <c r="B46" s="4"/>
      <c r="C46" s="40"/>
      <c r="D46" s="43"/>
      <c r="E46" s="45"/>
      <c r="F46" s="47"/>
      <c r="G46" s="45"/>
    </row>
    <row r="47" spans="2:7" x14ac:dyDescent="0.25">
      <c r="B47" s="4"/>
      <c r="C47" s="40"/>
      <c r="D47" s="43"/>
      <c r="E47" s="45"/>
      <c r="F47" s="47"/>
      <c r="G47" s="45"/>
    </row>
    <row r="48" spans="2:7" x14ac:dyDescent="0.25">
      <c r="B48" s="4"/>
      <c r="C48" s="40"/>
      <c r="D48" s="43"/>
      <c r="E48" s="45"/>
      <c r="F48" s="47"/>
      <c r="G48" s="45"/>
    </row>
    <row r="49" spans="2:7" x14ac:dyDescent="0.25">
      <c r="B49" s="4"/>
      <c r="C49" s="40"/>
      <c r="D49" s="43"/>
      <c r="E49" s="45"/>
      <c r="F49" s="47"/>
      <c r="G49" s="45"/>
    </row>
    <row r="50" spans="2:7" x14ac:dyDescent="0.25">
      <c r="B50" s="4"/>
      <c r="C50" s="40"/>
      <c r="D50" s="43"/>
      <c r="E50" s="45"/>
      <c r="F50" s="47"/>
      <c r="G50" s="45"/>
    </row>
    <row r="51" spans="2:7" x14ac:dyDescent="0.25">
      <c r="B51" s="4"/>
      <c r="C51" s="40"/>
      <c r="D51" s="43"/>
      <c r="E51" s="45"/>
      <c r="F51" s="47"/>
      <c r="G51" s="45"/>
    </row>
    <row r="52" spans="2:7" x14ac:dyDescent="0.25">
      <c r="B52" s="4"/>
      <c r="C52" s="40"/>
      <c r="D52" s="43"/>
      <c r="E52" s="45"/>
      <c r="F52" s="47"/>
      <c r="G52" s="45"/>
    </row>
    <row r="53" spans="2:7" x14ac:dyDescent="0.25">
      <c r="B53" s="4"/>
      <c r="C53" s="40"/>
      <c r="D53" s="43"/>
      <c r="E53" s="45"/>
      <c r="F53" s="47"/>
      <c r="G53" s="45"/>
    </row>
    <row r="54" spans="2:7" x14ac:dyDescent="0.25">
      <c r="B54" s="4"/>
      <c r="C54" s="40"/>
      <c r="D54" s="43"/>
      <c r="E54" s="45"/>
      <c r="F54" s="47"/>
      <c r="G54" s="45"/>
    </row>
    <row r="55" spans="2:7" x14ac:dyDescent="0.25">
      <c r="B55" s="4"/>
      <c r="C55" s="40"/>
      <c r="D55" s="43"/>
      <c r="E55" s="45"/>
      <c r="F55" s="47"/>
      <c r="G55" s="45"/>
    </row>
    <row r="56" spans="2:7" x14ac:dyDescent="0.25">
      <c r="B56" s="4"/>
      <c r="C56" s="40"/>
      <c r="D56" s="43"/>
      <c r="E56" s="45"/>
      <c r="F56" s="47"/>
      <c r="G56" s="45"/>
    </row>
    <row r="57" spans="2:7" x14ac:dyDescent="0.25">
      <c r="B57" s="4"/>
      <c r="C57" s="40"/>
      <c r="D57" s="43"/>
      <c r="E57" s="45"/>
      <c r="F57" s="47"/>
      <c r="G57" s="45"/>
    </row>
    <row r="58" spans="2:7" x14ac:dyDescent="0.25">
      <c r="B58" s="4"/>
      <c r="C58" s="40"/>
      <c r="D58" s="43"/>
      <c r="E58" s="45"/>
      <c r="F58" s="47"/>
      <c r="G58" s="45"/>
    </row>
    <row r="59" spans="2:7" x14ac:dyDescent="0.25">
      <c r="B59" s="4"/>
      <c r="C59" s="40"/>
      <c r="D59" s="43"/>
      <c r="E59" s="45"/>
      <c r="F59" s="47"/>
      <c r="G59" s="45"/>
    </row>
    <row r="60" spans="2:7" x14ac:dyDescent="0.25">
      <c r="B60" s="4"/>
      <c r="C60" s="40"/>
      <c r="D60" s="43"/>
      <c r="E60" s="45"/>
      <c r="F60" s="47"/>
      <c r="G60" s="45"/>
    </row>
    <row r="61" spans="2:7" x14ac:dyDescent="0.25">
      <c r="B61" s="4"/>
      <c r="C61" s="40"/>
      <c r="D61" s="43"/>
      <c r="E61" s="45"/>
      <c r="F61" s="47"/>
      <c r="G61" s="45"/>
    </row>
    <row r="62" spans="2:7" x14ac:dyDescent="0.25">
      <c r="B62" s="4"/>
      <c r="C62" s="40"/>
      <c r="D62" s="43"/>
      <c r="E62" s="45"/>
      <c r="F62" s="47"/>
      <c r="G62" s="45"/>
    </row>
    <row r="63" spans="2:7" x14ac:dyDescent="0.25">
      <c r="B63" s="4"/>
      <c r="C63" s="40"/>
      <c r="D63" s="43"/>
      <c r="E63" s="45"/>
      <c r="F63" s="47"/>
      <c r="G63" s="45"/>
    </row>
    <row r="64" spans="2:7" x14ac:dyDescent="0.25">
      <c r="B64" s="4"/>
      <c r="C64" s="40"/>
      <c r="D64" s="43"/>
      <c r="E64" s="45"/>
      <c r="F64" s="47"/>
      <c r="G64" s="45"/>
    </row>
    <row r="65" spans="2:7" x14ac:dyDescent="0.25">
      <c r="B65" s="4"/>
      <c r="C65" s="40"/>
      <c r="D65" s="43"/>
      <c r="E65" s="45"/>
      <c r="F65" s="47"/>
      <c r="G65" s="45"/>
    </row>
    <row r="66" spans="2:7" x14ac:dyDescent="0.25">
      <c r="B66" s="4"/>
      <c r="C66" s="40"/>
      <c r="D66" s="43"/>
      <c r="E66" s="45"/>
      <c r="F66" s="47"/>
      <c r="G66" s="45"/>
    </row>
    <row r="67" spans="2:7" x14ac:dyDescent="0.25">
      <c r="B67" s="4"/>
      <c r="C67" s="40"/>
      <c r="D67" s="43"/>
      <c r="E67" s="45"/>
      <c r="F67" s="47"/>
      <c r="G67" s="45"/>
    </row>
    <row r="68" spans="2:7" x14ac:dyDescent="0.25">
      <c r="B68" s="4"/>
      <c r="C68" s="40"/>
      <c r="D68" s="43"/>
      <c r="E68" s="45"/>
      <c r="F68" s="47"/>
      <c r="G68" s="45"/>
    </row>
    <row r="69" spans="2:7" x14ac:dyDescent="0.25">
      <c r="B69" s="4"/>
      <c r="C69" s="40"/>
      <c r="D69" s="43"/>
      <c r="E69" s="45"/>
      <c r="F69" s="47"/>
      <c r="G69" s="45"/>
    </row>
    <row r="70" spans="2:7" x14ac:dyDescent="0.25">
      <c r="B70" s="4"/>
      <c r="C70" s="40"/>
      <c r="D70" s="43"/>
      <c r="E70" s="45"/>
      <c r="F70" s="47"/>
      <c r="G70" s="45"/>
    </row>
    <row r="71" spans="2:7" x14ac:dyDescent="0.25">
      <c r="B71" s="4"/>
      <c r="C71" s="40"/>
      <c r="D71" s="43"/>
      <c r="E71" s="45"/>
      <c r="F71" s="47"/>
      <c r="G71" s="45"/>
    </row>
    <row r="72" spans="2:7" x14ac:dyDescent="0.25">
      <c r="B72" s="4"/>
      <c r="C72" s="40"/>
      <c r="D72" s="43"/>
      <c r="E72" s="45"/>
      <c r="F72" s="47"/>
      <c r="G72" s="45"/>
    </row>
    <row r="73" spans="2:7" x14ac:dyDescent="0.25">
      <c r="B73" s="4"/>
      <c r="C73" s="40"/>
      <c r="D73" s="43"/>
      <c r="E73" s="45"/>
      <c r="F73" s="47"/>
      <c r="G73" s="45"/>
    </row>
    <row r="74" spans="2:7" x14ac:dyDescent="0.25">
      <c r="B74" s="4"/>
      <c r="C74" s="40"/>
      <c r="D74" s="43"/>
      <c r="E74" s="45"/>
      <c r="F74" s="47"/>
      <c r="G74" s="45"/>
    </row>
    <row r="75" spans="2:7" x14ac:dyDescent="0.25">
      <c r="B75" s="4"/>
      <c r="C75" s="40"/>
      <c r="D75" s="43"/>
      <c r="E75" s="45"/>
      <c r="F75" s="47"/>
      <c r="G75" s="45"/>
    </row>
    <row r="76" spans="2:7" x14ac:dyDescent="0.25">
      <c r="B76" s="4"/>
      <c r="C76" s="40"/>
      <c r="D76" s="43"/>
      <c r="E76" s="45"/>
      <c r="F76" s="47"/>
      <c r="G76" s="45"/>
    </row>
    <row r="77" spans="2:7" x14ac:dyDescent="0.25">
      <c r="B77" s="4"/>
      <c r="C77" s="40"/>
      <c r="D77" s="43"/>
      <c r="E77" s="45"/>
      <c r="F77" s="47"/>
      <c r="G77" s="45"/>
    </row>
    <row r="78" spans="2:7" x14ac:dyDescent="0.25">
      <c r="B78" s="4"/>
      <c r="C78" s="40"/>
      <c r="D78" s="43"/>
      <c r="E78" s="45"/>
      <c r="F78" s="47"/>
      <c r="G78" s="45"/>
    </row>
    <row r="79" spans="2:7" x14ac:dyDescent="0.25">
      <c r="B79" s="4"/>
      <c r="C79" s="40"/>
      <c r="D79" s="43"/>
      <c r="E79" s="45"/>
      <c r="F79" s="47"/>
      <c r="G79" s="45"/>
    </row>
    <row r="80" spans="2:7" x14ac:dyDescent="0.25">
      <c r="B80" s="4"/>
      <c r="C80" s="40"/>
      <c r="D80" s="43"/>
      <c r="E80" s="45"/>
      <c r="F80" s="47"/>
      <c r="G80" s="45"/>
    </row>
    <row r="81" spans="2:7" x14ac:dyDescent="0.25">
      <c r="B81" s="4"/>
      <c r="C81" s="40"/>
      <c r="D81" s="43"/>
      <c r="E81" s="45"/>
      <c r="F81" s="47"/>
      <c r="G81" s="45"/>
    </row>
    <row r="82" spans="2:7" x14ac:dyDescent="0.25">
      <c r="B82" s="4"/>
      <c r="C82" s="40"/>
      <c r="D82" s="43"/>
      <c r="E82" s="45"/>
      <c r="F82" s="47"/>
      <c r="G82" s="45"/>
    </row>
    <row r="83" spans="2:7" x14ac:dyDescent="0.25">
      <c r="B83" s="4"/>
      <c r="C83" s="40"/>
      <c r="D83" s="43"/>
      <c r="E83" s="45"/>
      <c r="F83" s="47"/>
      <c r="G83" s="45"/>
    </row>
    <row r="84" spans="2:7" x14ac:dyDescent="0.25">
      <c r="B84" s="4"/>
      <c r="C84" s="40"/>
      <c r="D84" s="43"/>
      <c r="E84" s="45"/>
      <c r="F84" s="47"/>
      <c r="G84" s="45"/>
    </row>
    <row r="85" spans="2:7" x14ac:dyDescent="0.25">
      <c r="B85" s="4"/>
      <c r="C85" s="40"/>
      <c r="D85" s="43"/>
      <c r="E85" s="45"/>
      <c r="F85" s="47"/>
      <c r="G85" s="45"/>
    </row>
    <row r="86" spans="2:7" x14ac:dyDescent="0.25">
      <c r="B86" s="4"/>
      <c r="C86" s="40"/>
      <c r="D86" s="43"/>
      <c r="E86" s="45"/>
      <c r="F86" s="47"/>
      <c r="G86" s="45"/>
    </row>
    <row r="87" spans="2:7" x14ac:dyDescent="0.25">
      <c r="B87" s="4"/>
      <c r="C87" s="40"/>
      <c r="D87" s="43"/>
      <c r="E87" s="45"/>
      <c r="F87" s="47"/>
      <c r="G87" s="45"/>
    </row>
    <row r="88" spans="2:7" x14ac:dyDescent="0.25">
      <c r="B88" s="4"/>
      <c r="C88" s="40"/>
      <c r="D88" s="43"/>
      <c r="E88" s="45"/>
      <c r="F88" s="47"/>
      <c r="G88" s="45"/>
    </row>
    <row r="89" spans="2:7" x14ac:dyDescent="0.25">
      <c r="B89" s="4"/>
      <c r="C89" s="40"/>
      <c r="D89" s="43"/>
      <c r="E89" s="45"/>
      <c r="F89" s="47"/>
      <c r="G89" s="45"/>
    </row>
    <row r="90" spans="2:7" x14ac:dyDescent="0.25">
      <c r="B90" s="4"/>
      <c r="C90" s="40"/>
      <c r="D90" s="43"/>
      <c r="E90" s="45"/>
      <c r="F90" s="47"/>
      <c r="G90" s="45"/>
    </row>
    <row r="91" spans="2:7" x14ac:dyDescent="0.25">
      <c r="B91" s="4"/>
      <c r="C91" s="40"/>
      <c r="D91" s="43"/>
      <c r="E91" s="45"/>
      <c r="F91" s="47"/>
      <c r="G91" s="45"/>
    </row>
    <row r="92" spans="2:7" x14ac:dyDescent="0.25">
      <c r="B92" s="4"/>
      <c r="C92" s="40"/>
      <c r="D92" s="43"/>
      <c r="E92" s="45"/>
      <c r="F92" s="47"/>
      <c r="G92" s="45"/>
    </row>
    <row r="93" spans="2:7" x14ac:dyDescent="0.25">
      <c r="B93" s="4"/>
      <c r="C93" s="40"/>
      <c r="D93" s="43"/>
      <c r="E93" s="45"/>
      <c r="F93" s="47"/>
      <c r="G93" s="45"/>
    </row>
    <row r="94" spans="2:7" x14ac:dyDescent="0.25">
      <c r="B94" s="4"/>
      <c r="C94" s="40"/>
      <c r="D94" s="43"/>
      <c r="E94" s="45"/>
      <c r="F94" s="47"/>
      <c r="G94" s="45"/>
    </row>
    <row r="95" spans="2:7" x14ac:dyDescent="0.25">
      <c r="B95" s="4"/>
      <c r="C95" s="40"/>
      <c r="D95" s="43"/>
      <c r="E95" s="45"/>
      <c r="F95" s="47"/>
      <c r="G95" s="45"/>
    </row>
    <row r="96" spans="2:7" x14ac:dyDescent="0.25">
      <c r="B96" s="4"/>
      <c r="C96" s="40"/>
      <c r="D96" s="43"/>
      <c r="E96" s="45"/>
      <c r="F96" s="47"/>
      <c r="G96" s="45"/>
    </row>
    <row r="97" spans="2:7" x14ac:dyDescent="0.25">
      <c r="B97" s="4"/>
      <c r="C97" s="40"/>
      <c r="D97" s="43"/>
      <c r="E97" s="45"/>
      <c r="F97" s="47"/>
      <c r="G97" s="45"/>
    </row>
    <row r="98" spans="2:7" x14ac:dyDescent="0.25">
      <c r="B98" s="4"/>
      <c r="C98" s="40"/>
      <c r="D98" s="43"/>
      <c r="E98" s="45"/>
      <c r="F98" s="47"/>
      <c r="G98" s="45"/>
    </row>
    <row r="99" spans="2:7" x14ac:dyDescent="0.25">
      <c r="B99" s="4"/>
      <c r="C99" s="40"/>
      <c r="D99" s="43"/>
      <c r="E99" s="45"/>
      <c r="F99" s="47"/>
      <c r="G99" s="45"/>
    </row>
    <row r="100" spans="2:7" x14ac:dyDescent="0.25">
      <c r="B100" s="4"/>
      <c r="C100" s="40"/>
      <c r="D100" s="43"/>
      <c r="E100" s="45"/>
      <c r="F100" s="47"/>
      <c r="G100" s="45"/>
    </row>
    <row r="101" spans="2:7" x14ac:dyDescent="0.25">
      <c r="B101" s="4"/>
      <c r="C101" s="40"/>
      <c r="D101" s="43"/>
      <c r="E101" s="45"/>
      <c r="F101" s="47"/>
      <c r="G101" s="45"/>
    </row>
    <row r="102" spans="2:7" x14ac:dyDescent="0.25">
      <c r="B102" s="4"/>
      <c r="C102" s="40"/>
      <c r="D102" s="43"/>
      <c r="E102" s="45"/>
      <c r="F102" s="47"/>
      <c r="G102" s="45"/>
    </row>
    <row r="103" spans="2:7" x14ac:dyDescent="0.25">
      <c r="B103" s="4"/>
      <c r="C103" s="40"/>
      <c r="D103" s="43"/>
      <c r="E103" s="45"/>
      <c r="F103" s="47"/>
      <c r="G103" s="45"/>
    </row>
    <row r="104" spans="2:7" x14ac:dyDescent="0.25">
      <c r="B104" s="4"/>
      <c r="C104" s="40"/>
      <c r="D104" s="43"/>
      <c r="E104" s="45"/>
      <c r="F104" s="47"/>
      <c r="G104" s="45"/>
    </row>
    <row r="105" spans="2:7" x14ac:dyDescent="0.25">
      <c r="B105" s="4"/>
      <c r="C105" s="40"/>
      <c r="D105" s="43"/>
      <c r="E105" s="45"/>
      <c r="F105" s="47"/>
      <c r="G105" s="45"/>
    </row>
    <row r="106" spans="2:7" x14ac:dyDescent="0.25">
      <c r="B106" s="4"/>
      <c r="C106" s="40"/>
      <c r="D106" s="43"/>
      <c r="E106" s="45"/>
      <c r="F106" s="47"/>
      <c r="G106" s="45"/>
    </row>
    <row r="107" spans="2:7" x14ac:dyDescent="0.25">
      <c r="B107" s="4"/>
      <c r="C107" s="40"/>
      <c r="D107" s="43"/>
      <c r="E107" s="45"/>
      <c r="F107" s="47"/>
      <c r="G107" s="45"/>
    </row>
    <row r="108" spans="2:7" x14ac:dyDescent="0.25">
      <c r="B108" s="4"/>
      <c r="C108" s="40"/>
      <c r="D108" s="43"/>
      <c r="E108" s="45"/>
      <c r="F108" s="47"/>
      <c r="G108" s="45"/>
    </row>
    <row r="109" spans="2:7" x14ac:dyDescent="0.25">
      <c r="B109" s="4"/>
      <c r="C109" s="40"/>
      <c r="D109" s="43"/>
      <c r="E109" s="45"/>
      <c r="F109" s="47"/>
      <c r="G109" s="45"/>
    </row>
    <row r="110" spans="2:7" x14ac:dyDescent="0.25">
      <c r="B110" s="4"/>
      <c r="C110" s="40"/>
      <c r="D110" s="43"/>
      <c r="E110" s="45"/>
      <c r="F110" s="47"/>
      <c r="G110" s="45"/>
    </row>
    <row r="111" spans="2:7" x14ac:dyDescent="0.25">
      <c r="B111" s="4"/>
      <c r="C111" s="40"/>
      <c r="D111" s="43"/>
      <c r="E111" s="45"/>
      <c r="F111" s="47"/>
      <c r="G111" s="45"/>
    </row>
    <row r="112" spans="2:7" x14ac:dyDescent="0.25">
      <c r="B112" s="4"/>
      <c r="C112" s="40"/>
      <c r="D112" s="43"/>
      <c r="E112" s="45"/>
      <c r="F112" s="47"/>
      <c r="G112" s="45"/>
    </row>
    <row r="113" spans="2:7" x14ac:dyDescent="0.25">
      <c r="B113" s="4"/>
      <c r="C113" s="40"/>
      <c r="D113" s="43"/>
      <c r="E113" s="45"/>
      <c r="F113" s="47"/>
      <c r="G113" s="45"/>
    </row>
    <row r="114" spans="2:7" x14ac:dyDescent="0.25">
      <c r="B114" s="4"/>
      <c r="C114" s="40"/>
      <c r="D114" s="43"/>
      <c r="E114" s="45"/>
      <c r="F114" s="47"/>
      <c r="G114" s="45"/>
    </row>
    <row r="115" spans="2:7" x14ac:dyDescent="0.25">
      <c r="B115" s="4"/>
      <c r="C115" s="40"/>
      <c r="D115" s="43"/>
      <c r="E115" s="45"/>
      <c r="F115" s="47"/>
      <c r="G115" s="45"/>
    </row>
    <row r="116" spans="2:7" x14ac:dyDescent="0.25">
      <c r="B116" s="4"/>
      <c r="C116" s="40"/>
      <c r="D116" s="43"/>
      <c r="E116" s="45"/>
      <c r="F116" s="47"/>
      <c r="G116" s="45"/>
    </row>
    <row r="117" spans="2:7" x14ac:dyDescent="0.25">
      <c r="B117" s="4"/>
      <c r="C117" s="40"/>
      <c r="D117" s="43"/>
      <c r="E117" s="45"/>
      <c r="F117" s="47"/>
      <c r="G117" s="45"/>
    </row>
    <row r="118" spans="2:7" x14ac:dyDescent="0.25">
      <c r="B118" s="4"/>
      <c r="C118" s="40"/>
      <c r="D118" s="43"/>
      <c r="E118" s="45"/>
      <c r="F118" s="47"/>
      <c r="G118" s="45"/>
    </row>
    <row r="119" spans="2:7" x14ac:dyDescent="0.25">
      <c r="B119" s="4"/>
      <c r="C119" s="40"/>
      <c r="D119" s="43"/>
      <c r="E119" s="45"/>
      <c r="F119" s="47"/>
      <c r="G119" s="45"/>
    </row>
    <row r="120" spans="2:7" x14ac:dyDescent="0.25">
      <c r="B120" s="4"/>
      <c r="C120" s="40"/>
      <c r="D120" s="43"/>
      <c r="E120" s="45"/>
      <c r="F120" s="47"/>
      <c r="G120" s="45"/>
    </row>
    <row r="121" spans="2:7" x14ac:dyDescent="0.25">
      <c r="B121" s="4"/>
      <c r="C121" s="40"/>
      <c r="D121" s="43"/>
      <c r="E121" s="45"/>
      <c r="F121" s="47"/>
      <c r="G121" s="45"/>
    </row>
    <row r="122" spans="2:7" x14ac:dyDescent="0.25">
      <c r="B122" s="4"/>
      <c r="C122" s="40"/>
      <c r="D122" s="43"/>
      <c r="E122" s="45"/>
      <c r="F122" s="47"/>
      <c r="G122" s="45"/>
    </row>
    <row r="123" spans="2:7" x14ac:dyDescent="0.25">
      <c r="B123" s="4"/>
      <c r="C123" s="40"/>
      <c r="D123" s="43"/>
      <c r="E123" s="45"/>
      <c r="F123" s="47"/>
      <c r="G123" s="45"/>
    </row>
    <row r="124" spans="2:7" x14ac:dyDescent="0.25">
      <c r="B124" s="4"/>
      <c r="C124" s="40"/>
      <c r="D124" s="43"/>
      <c r="E124" s="45"/>
      <c r="F124" s="47"/>
      <c r="G124" s="45"/>
    </row>
    <row r="125" spans="2:7" x14ac:dyDescent="0.25">
      <c r="B125" s="4"/>
      <c r="C125" s="40"/>
      <c r="D125" s="43"/>
      <c r="E125" s="45"/>
      <c r="F125" s="47"/>
      <c r="G125" s="45"/>
    </row>
    <row r="126" spans="2:7" x14ac:dyDescent="0.25">
      <c r="B126" s="4"/>
      <c r="C126" s="40"/>
      <c r="D126" s="43"/>
      <c r="E126" s="45"/>
      <c r="F126" s="47"/>
      <c r="G126" s="45"/>
    </row>
    <row r="127" spans="2:7" x14ac:dyDescent="0.25">
      <c r="B127" s="4"/>
      <c r="C127" s="40"/>
      <c r="D127" s="43"/>
      <c r="E127" s="45"/>
      <c r="F127" s="47"/>
      <c r="G127" s="45"/>
    </row>
    <row r="128" spans="2:7" x14ac:dyDescent="0.25">
      <c r="B128" s="4"/>
      <c r="C128" s="40"/>
      <c r="D128" s="43"/>
      <c r="E128" s="45"/>
      <c r="F128" s="47"/>
      <c r="G128" s="45"/>
    </row>
    <row r="129" spans="2:7" x14ac:dyDescent="0.25">
      <c r="B129" s="4"/>
      <c r="C129" s="40"/>
      <c r="D129" s="43"/>
      <c r="E129" s="45"/>
      <c r="F129" s="47"/>
      <c r="G129" s="45"/>
    </row>
    <row r="130" spans="2:7" x14ac:dyDescent="0.25">
      <c r="B130" s="4"/>
      <c r="C130" s="40"/>
      <c r="D130" s="43"/>
      <c r="E130" s="45"/>
      <c r="F130" s="47"/>
      <c r="G130" s="45"/>
    </row>
    <row r="131" spans="2:7" x14ac:dyDescent="0.25">
      <c r="B131" s="4"/>
      <c r="C131" s="40"/>
      <c r="D131" s="43"/>
      <c r="E131" s="45"/>
      <c r="F131" s="47"/>
      <c r="G131" s="45"/>
    </row>
    <row r="132" spans="2:7" x14ac:dyDescent="0.25">
      <c r="B132" s="4"/>
      <c r="C132" s="40"/>
      <c r="D132" s="43"/>
      <c r="E132" s="45"/>
      <c r="F132" s="47"/>
      <c r="G132" s="45"/>
    </row>
    <row r="133" spans="2:7" x14ac:dyDescent="0.25">
      <c r="B133" s="4"/>
      <c r="C133" s="40"/>
      <c r="D133" s="43"/>
      <c r="E133" s="45"/>
      <c r="F133" s="47"/>
      <c r="G133" s="45"/>
    </row>
    <row r="134" spans="2:7" x14ac:dyDescent="0.25">
      <c r="B134" s="4"/>
      <c r="C134" s="40"/>
      <c r="D134" s="43"/>
      <c r="E134" s="45"/>
      <c r="F134" s="47"/>
      <c r="G134" s="45"/>
    </row>
    <row r="135" spans="2:7" x14ac:dyDescent="0.25">
      <c r="B135" s="4"/>
      <c r="C135" s="40"/>
      <c r="D135" s="43"/>
      <c r="E135" s="45"/>
      <c r="F135" s="47"/>
      <c r="G135" s="45"/>
    </row>
    <row r="136" spans="2:7" x14ac:dyDescent="0.25">
      <c r="B136" s="4"/>
      <c r="C136" s="40"/>
      <c r="D136" s="43"/>
      <c r="E136" s="45"/>
      <c r="F136" s="47"/>
      <c r="G136" s="45"/>
    </row>
    <row r="137" spans="2:7" x14ac:dyDescent="0.25">
      <c r="B137" s="4"/>
      <c r="C137" s="40"/>
      <c r="D137" s="43"/>
      <c r="E137" s="45"/>
      <c r="F137" s="47"/>
      <c r="G137" s="45"/>
    </row>
    <row r="138" spans="2:7" x14ac:dyDescent="0.25">
      <c r="B138" s="4"/>
      <c r="C138" s="40"/>
      <c r="D138" s="43"/>
      <c r="E138" s="45"/>
      <c r="F138" s="47"/>
      <c r="G138" s="45"/>
    </row>
    <row r="139" spans="2:7" x14ac:dyDescent="0.25">
      <c r="B139" s="4"/>
      <c r="C139" s="40"/>
      <c r="D139" s="43"/>
      <c r="E139" s="45"/>
      <c r="F139" s="47"/>
      <c r="G139" s="45"/>
    </row>
    <row r="140" spans="2:7" x14ac:dyDescent="0.25">
      <c r="B140" s="4"/>
      <c r="C140" s="40"/>
      <c r="D140" s="43"/>
      <c r="E140" s="45"/>
      <c r="F140" s="47"/>
      <c r="G140" s="45"/>
    </row>
    <row r="141" spans="2:7" x14ac:dyDescent="0.25">
      <c r="B141" s="4"/>
      <c r="C141" s="40"/>
      <c r="D141" s="43"/>
      <c r="E141" s="45"/>
      <c r="F141" s="47"/>
      <c r="G141" s="45"/>
    </row>
    <row r="142" spans="2:7" x14ac:dyDescent="0.25">
      <c r="B142" s="4"/>
      <c r="C142" s="40"/>
      <c r="D142" s="43"/>
      <c r="E142" s="45"/>
      <c r="F142" s="47"/>
      <c r="G142" s="45"/>
    </row>
    <row r="143" spans="2:7" x14ac:dyDescent="0.25">
      <c r="B143" s="4"/>
      <c r="C143" s="40"/>
      <c r="D143" s="43"/>
      <c r="E143" s="45"/>
      <c r="F143" s="47"/>
      <c r="G143" s="45"/>
    </row>
    <row r="144" spans="2:7" x14ac:dyDescent="0.25">
      <c r="B144" s="4"/>
      <c r="C144" s="40"/>
      <c r="D144" s="43"/>
      <c r="E144" s="45"/>
      <c r="F144" s="47"/>
      <c r="G144" s="45"/>
    </row>
    <row r="145" spans="2:7" x14ac:dyDescent="0.25">
      <c r="B145" s="4"/>
      <c r="C145" s="40"/>
      <c r="D145" s="43"/>
      <c r="E145" s="45"/>
      <c r="F145" s="47"/>
      <c r="G145" s="45"/>
    </row>
    <row r="146" spans="2:7" x14ac:dyDescent="0.25">
      <c r="B146" s="4"/>
      <c r="C146" s="40"/>
      <c r="D146" s="43"/>
      <c r="E146" s="45"/>
      <c r="F146" s="47"/>
      <c r="G146" s="45"/>
    </row>
    <row r="147" spans="2:7" x14ac:dyDescent="0.25">
      <c r="B147" s="4"/>
      <c r="C147" s="40"/>
      <c r="D147" s="43"/>
      <c r="E147" s="45"/>
      <c r="F147" s="47"/>
      <c r="G147" s="45"/>
    </row>
    <row r="148" spans="2:7" x14ac:dyDescent="0.25">
      <c r="B148" s="4"/>
      <c r="C148" s="40"/>
      <c r="D148" s="43"/>
      <c r="E148" s="45"/>
      <c r="F148" s="47"/>
      <c r="G148" s="45"/>
    </row>
    <row r="149" spans="2:7" x14ac:dyDescent="0.25">
      <c r="B149" s="4"/>
      <c r="C149" s="40"/>
      <c r="D149" s="43"/>
      <c r="E149" s="45"/>
      <c r="F149" s="47"/>
      <c r="G149" s="45"/>
    </row>
    <row r="150" spans="2:7" x14ac:dyDescent="0.25">
      <c r="B150" s="4"/>
      <c r="C150" s="40"/>
      <c r="D150" s="43"/>
      <c r="E150" s="45"/>
      <c r="F150" s="47"/>
      <c r="G150" s="45"/>
    </row>
    <row r="151" spans="2:7" x14ac:dyDescent="0.25">
      <c r="B151" s="4"/>
      <c r="C151" s="40"/>
      <c r="D151" s="43"/>
      <c r="E151" s="45"/>
      <c r="F151" s="47"/>
      <c r="G151" s="45"/>
    </row>
    <row r="152" spans="2:7" x14ac:dyDescent="0.25">
      <c r="B152" s="4"/>
      <c r="C152" s="40"/>
      <c r="D152" s="43"/>
      <c r="E152" s="45"/>
      <c r="F152" s="47"/>
      <c r="G152" s="45"/>
    </row>
    <row r="153" spans="2:7" x14ac:dyDescent="0.25">
      <c r="B153" s="4"/>
      <c r="C153" s="40"/>
      <c r="D153" s="43"/>
      <c r="E153" s="45"/>
      <c r="F153" s="47"/>
      <c r="G153" s="45"/>
    </row>
    <row r="154" spans="2:7" x14ac:dyDescent="0.25">
      <c r="B154" s="4"/>
      <c r="C154" s="40"/>
      <c r="D154" s="43"/>
      <c r="E154" s="45"/>
      <c r="F154" s="47"/>
      <c r="G154" s="45"/>
    </row>
    <row r="155" spans="2:7" x14ac:dyDescent="0.25">
      <c r="B155" s="4"/>
      <c r="C155" s="40"/>
      <c r="D155" s="43"/>
      <c r="E155" s="45"/>
      <c r="F155" s="47"/>
      <c r="G155" s="45"/>
    </row>
    <row r="156" spans="2:7" x14ac:dyDescent="0.25">
      <c r="B156" s="4"/>
      <c r="C156" s="40"/>
      <c r="D156" s="43"/>
      <c r="E156" s="45"/>
      <c r="F156" s="47"/>
      <c r="G156" s="45"/>
    </row>
    <row r="157" spans="2:7" x14ac:dyDescent="0.25">
      <c r="B157" s="4"/>
      <c r="C157" s="40"/>
      <c r="D157" s="43"/>
      <c r="E157" s="45"/>
      <c r="F157" s="47"/>
      <c r="G157" s="45"/>
    </row>
    <row r="158" spans="2:7" x14ac:dyDescent="0.25">
      <c r="B158" s="4"/>
      <c r="C158" s="40"/>
      <c r="D158" s="43"/>
      <c r="E158" s="45"/>
      <c r="F158" s="47"/>
      <c r="G158" s="45"/>
    </row>
    <row r="159" spans="2:7" x14ac:dyDescent="0.25">
      <c r="B159" s="4"/>
      <c r="C159" s="40"/>
      <c r="D159" s="43"/>
      <c r="E159" s="45"/>
      <c r="F159" s="47"/>
      <c r="G159" s="45"/>
    </row>
    <row r="160" spans="2:7" x14ac:dyDescent="0.25">
      <c r="B160" s="4"/>
      <c r="C160" s="40"/>
      <c r="D160" s="43"/>
      <c r="E160" s="45"/>
      <c r="F160" s="47"/>
      <c r="G160" s="45"/>
    </row>
    <row r="161" spans="2:7" x14ac:dyDescent="0.25">
      <c r="B161" s="4"/>
      <c r="C161" s="40"/>
      <c r="D161" s="43"/>
      <c r="E161" s="45"/>
      <c r="F161" s="47"/>
      <c r="G161" s="45"/>
    </row>
    <row r="162" spans="2:7" x14ac:dyDescent="0.25">
      <c r="B162" s="4"/>
      <c r="C162" s="40"/>
      <c r="D162" s="43"/>
      <c r="E162" s="45"/>
      <c r="F162" s="47"/>
      <c r="G162" s="45"/>
    </row>
    <row r="163" spans="2:7" x14ac:dyDescent="0.25">
      <c r="B163" s="4"/>
      <c r="C163" s="40"/>
      <c r="D163" s="43"/>
      <c r="E163" s="45"/>
      <c r="F163" s="47"/>
      <c r="G163" s="45"/>
    </row>
    <row r="164" spans="2:7" x14ac:dyDescent="0.25">
      <c r="B164" s="4"/>
      <c r="C164" s="40"/>
      <c r="D164" s="43"/>
      <c r="E164" s="45"/>
      <c r="F164" s="47"/>
      <c r="G164" s="45"/>
    </row>
    <row r="165" spans="2:7" x14ac:dyDescent="0.25">
      <c r="B165" s="4"/>
      <c r="C165" s="40"/>
      <c r="D165" s="43"/>
      <c r="E165" s="45"/>
      <c r="F165" s="47"/>
      <c r="G165" s="45"/>
    </row>
    <row r="166" spans="2:7" x14ac:dyDescent="0.25">
      <c r="B166" s="4"/>
      <c r="C166" s="40"/>
      <c r="D166" s="43"/>
      <c r="E166" s="45"/>
      <c r="F166" s="47"/>
      <c r="G166" s="45"/>
    </row>
    <row r="167" spans="2:7" x14ac:dyDescent="0.25">
      <c r="B167" s="4"/>
      <c r="C167" s="40"/>
      <c r="D167" s="43"/>
      <c r="E167" s="45"/>
      <c r="F167" s="47"/>
      <c r="G167" s="45"/>
    </row>
    <row r="168" spans="2:7" x14ac:dyDescent="0.25">
      <c r="B168" s="4"/>
      <c r="C168" s="40"/>
      <c r="D168" s="43"/>
      <c r="E168" s="45"/>
      <c r="F168" s="47"/>
      <c r="G168" s="45"/>
    </row>
    <row r="169" spans="2:7" x14ac:dyDescent="0.25">
      <c r="B169" s="4"/>
      <c r="C169" s="40"/>
      <c r="D169" s="43"/>
      <c r="E169" s="45"/>
      <c r="F169" s="47"/>
      <c r="G169" s="45"/>
    </row>
    <row r="170" spans="2:7" x14ac:dyDescent="0.25">
      <c r="B170" s="4"/>
      <c r="C170" s="40"/>
      <c r="D170" s="43"/>
      <c r="E170" s="45"/>
      <c r="F170" s="47"/>
      <c r="G170" s="45"/>
    </row>
    <row r="171" spans="2:7" x14ac:dyDescent="0.25">
      <c r="B171" s="4"/>
      <c r="C171" s="40"/>
      <c r="D171" s="43"/>
      <c r="E171" s="45"/>
      <c r="F171" s="47"/>
      <c r="G171" s="45"/>
    </row>
    <row r="172" spans="2:7" x14ac:dyDescent="0.25">
      <c r="B172" s="4"/>
      <c r="C172" s="40"/>
      <c r="D172" s="43"/>
      <c r="E172" s="45"/>
      <c r="F172" s="47"/>
      <c r="G172" s="45"/>
    </row>
    <row r="173" spans="2:7" x14ac:dyDescent="0.25">
      <c r="B173" s="4"/>
      <c r="C173" s="40"/>
      <c r="D173" s="43"/>
      <c r="E173" s="45"/>
      <c r="F173" s="47"/>
      <c r="G173" s="45"/>
    </row>
    <row r="174" spans="2:7" x14ac:dyDescent="0.25">
      <c r="B174" s="4"/>
      <c r="C174" s="40"/>
      <c r="D174" s="43"/>
      <c r="E174" s="45"/>
      <c r="F174" s="47"/>
      <c r="G174" s="45"/>
    </row>
    <row r="175" spans="2:7" x14ac:dyDescent="0.25">
      <c r="B175" s="4"/>
      <c r="C175" s="40"/>
      <c r="D175" s="43"/>
      <c r="E175" s="45"/>
      <c r="F175" s="47"/>
      <c r="G175" s="45"/>
    </row>
    <row r="176" spans="2:7" x14ac:dyDescent="0.25">
      <c r="B176" s="4"/>
      <c r="C176" s="40"/>
      <c r="D176" s="43"/>
      <c r="E176" s="45"/>
      <c r="F176" s="47"/>
      <c r="G176" s="45"/>
    </row>
    <row r="177" spans="2:7" x14ac:dyDescent="0.25">
      <c r="B177" s="4"/>
      <c r="C177" s="40"/>
      <c r="D177" s="43"/>
      <c r="E177" s="45"/>
      <c r="F177" s="47"/>
      <c r="G177" s="45"/>
    </row>
    <row r="178" spans="2:7" x14ac:dyDescent="0.25">
      <c r="B178" s="4"/>
      <c r="C178" s="40"/>
      <c r="D178" s="43"/>
      <c r="E178" s="45"/>
      <c r="F178" s="47"/>
      <c r="G178" s="45"/>
    </row>
    <row r="179" spans="2:7" x14ac:dyDescent="0.25">
      <c r="B179" s="4"/>
      <c r="C179" s="40"/>
      <c r="D179" s="43"/>
      <c r="E179" s="45"/>
      <c r="F179" s="47"/>
      <c r="G179" s="45"/>
    </row>
    <row r="180" spans="2:7" x14ac:dyDescent="0.25">
      <c r="B180" s="4"/>
      <c r="C180" s="40"/>
      <c r="D180" s="43"/>
      <c r="E180" s="45"/>
      <c r="F180" s="47"/>
      <c r="G180" s="45"/>
    </row>
    <row r="181" spans="2:7" x14ac:dyDescent="0.25">
      <c r="B181" s="4"/>
      <c r="C181" s="40"/>
      <c r="D181" s="43"/>
      <c r="E181" s="45"/>
      <c r="F181" s="47"/>
      <c r="G181" s="45"/>
    </row>
    <row r="182" spans="2:7" x14ac:dyDescent="0.25">
      <c r="B182" s="4"/>
      <c r="C182" s="40"/>
      <c r="D182" s="43"/>
      <c r="E182" s="45"/>
      <c r="F182" s="47"/>
      <c r="G182" s="45"/>
    </row>
    <row r="183" spans="2:7" x14ac:dyDescent="0.25">
      <c r="B183" s="4"/>
      <c r="C183" s="40"/>
      <c r="D183" s="43"/>
      <c r="E183" s="45"/>
      <c r="F183" s="47"/>
      <c r="G183" s="45"/>
    </row>
    <row r="184" spans="2:7" x14ac:dyDescent="0.25">
      <c r="B184" s="4"/>
      <c r="C184" s="40"/>
      <c r="D184" s="43"/>
      <c r="E184" s="45"/>
      <c r="F184" s="47"/>
      <c r="G184" s="45"/>
    </row>
    <row r="185" spans="2:7" x14ac:dyDescent="0.25">
      <c r="B185" s="4"/>
      <c r="C185" s="40"/>
      <c r="D185" s="43"/>
      <c r="E185" s="45"/>
      <c r="F185" s="47"/>
      <c r="G185" s="45"/>
    </row>
    <row r="186" spans="2:7" x14ac:dyDescent="0.25">
      <c r="B186" s="4"/>
      <c r="C186" s="40"/>
      <c r="D186" s="43"/>
      <c r="E186" s="45"/>
      <c r="F186" s="47"/>
      <c r="G186" s="45"/>
    </row>
    <row r="187" spans="2:7" x14ac:dyDescent="0.25">
      <c r="B187" s="4"/>
      <c r="C187" s="40"/>
      <c r="D187" s="43"/>
      <c r="E187" s="45"/>
      <c r="F187" s="47"/>
      <c r="G187" s="45"/>
    </row>
    <row r="188" spans="2:7" x14ac:dyDescent="0.25">
      <c r="B188" s="4"/>
      <c r="C188" s="40"/>
      <c r="D188" s="43"/>
      <c r="E188" s="45"/>
      <c r="F188" s="47"/>
      <c r="G188" s="45"/>
    </row>
    <row r="189" spans="2:7" x14ac:dyDescent="0.25">
      <c r="B189" s="4"/>
      <c r="C189" s="40"/>
      <c r="D189" s="43"/>
      <c r="E189" s="45"/>
      <c r="F189" s="47"/>
      <c r="G189" s="45"/>
    </row>
    <row r="190" spans="2:7" x14ac:dyDescent="0.25">
      <c r="B190" s="4"/>
      <c r="C190" s="40"/>
      <c r="D190" s="43"/>
      <c r="E190" s="45"/>
      <c r="F190" s="47"/>
      <c r="G190" s="45"/>
    </row>
    <row r="191" spans="2:7" x14ac:dyDescent="0.25">
      <c r="B191" s="4"/>
      <c r="C191" s="40"/>
      <c r="D191" s="43"/>
      <c r="E191" s="45"/>
      <c r="F191" s="47"/>
      <c r="G191" s="45"/>
    </row>
    <row r="192" spans="2:7" x14ac:dyDescent="0.25">
      <c r="B192" s="4"/>
      <c r="C192" s="40"/>
      <c r="D192" s="43"/>
      <c r="E192" s="45"/>
      <c r="F192" s="47"/>
      <c r="G192" s="45"/>
    </row>
    <row r="193" spans="2:7" x14ac:dyDescent="0.25">
      <c r="B193" s="4"/>
      <c r="C193" s="40"/>
      <c r="D193" s="43"/>
      <c r="E193" s="45"/>
      <c r="F193" s="47"/>
      <c r="G193" s="45"/>
    </row>
    <row r="194" spans="2:7" x14ac:dyDescent="0.25">
      <c r="B194" s="4"/>
      <c r="C194" s="40"/>
      <c r="D194" s="43"/>
      <c r="E194" s="45"/>
      <c r="F194" s="47"/>
      <c r="G194" s="45"/>
    </row>
  </sheetData>
  <sheetProtection password="E80B" sheet="1" objects="1" scenarios="1"/>
  <mergeCells count="21">
    <mergeCell ref="B32:D32"/>
    <mergeCell ref="B31:D31"/>
    <mergeCell ref="B1:C1"/>
    <mergeCell ref="D1:G1"/>
    <mergeCell ref="B2:C2"/>
    <mergeCell ref="D2:G2"/>
    <mergeCell ref="B3:C3"/>
    <mergeCell ref="D3:G3"/>
    <mergeCell ref="B4:C4"/>
    <mergeCell ref="D4:G4"/>
    <mergeCell ref="B5:C5"/>
    <mergeCell ref="D5:G5"/>
    <mergeCell ref="B6:C6"/>
    <mergeCell ref="D6:G6"/>
    <mergeCell ref="B24:E24"/>
    <mergeCell ref="B30:D30"/>
    <mergeCell ref="B7:C7"/>
    <mergeCell ref="D7:G7"/>
    <mergeCell ref="B8:G8"/>
    <mergeCell ref="E22:F22"/>
    <mergeCell ref="B22:C22"/>
  </mergeCells>
  <phoneticPr fontId="5" type="noConversion"/>
  <conditionalFormatting sqref="C10 E10">
    <cfRule type="cellIs" dxfId="28" priority="2" operator="lessThan">
      <formula>#REF!</formula>
    </cfRule>
  </conditionalFormatting>
  <conditionalFormatting sqref="C10 E10">
    <cfRule type="cellIs" dxfId="27" priority="1" operator="lessThan">
      <formula>#REF!</formula>
    </cfRule>
  </conditionalFormatting>
  <pageMargins left="0.74803149606299213" right="0.27559055118110237" top="1.2204724409448819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ignoredErrors>
    <ignoredError sqref="G22 D22" unlockedFormula="1"/>
    <ignoredError sqref="B24 D3:G7 E2:G2" emptyCellReference="1"/>
    <ignoredError sqref="D2" evalError="1" emptyCellReference="1"/>
  </ignoredError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Between" id="{98C66212-88CF-B44D-8555-5D570618A932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C11:C21 E11:E21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222"/>
  <sheetViews>
    <sheetView showZeros="0" topLeftCell="A19" zoomScale="125" zoomScaleNormal="125" zoomScalePageLayoutView="125" workbookViewId="0">
      <selection activeCell="A18" sqref="A18:XFD18"/>
    </sheetView>
  </sheetViews>
  <sheetFormatPr defaultColWidth="11" defaultRowHeight="15.75" x14ac:dyDescent="0.25"/>
  <cols>
    <col min="1" max="7" width="14.125" customWidth="1"/>
  </cols>
  <sheetData>
    <row r="1" spans="1:7" s="2" customFormat="1" ht="21.95" customHeight="1" x14ac:dyDescent="0.25">
      <c r="A1" s="250" t="s">
        <v>34</v>
      </c>
      <c r="B1" s="250"/>
      <c r="C1" s="253" t="str">
        <f>+Inicio!B1</f>
        <v>SECRETARIA DE ESTADO DA SAÚDE DE SÃO PAULO</v>
      </c>
      <c r="D1" s="253"/>
      <c r="E1" s="253"/>
      <c r="F1" s="253"/>
    </row>
    <row r="2" spans="1:7" s="2" customFormat="1" ht="21.95" customHeight="1" x14ac:dyDescent="0.25">
      <c r="A2" s="250" t="s">
        <v>23</v>
      </c>
      <c r="B2" s="250"/>
      <c r="C2" s="253" t="str">
        <f>+Inicio!B28</f>
        <v>Subvenção - Custeio</v>
      </c>
      <c r="D2" s="253"/>
      <c r="E2" s="253"/>
      <c r="F2" s="253"/>
    </row>
    <row r="3" spans="1:7" s="2" customFormat="1" ht="21.95" customHeight="1" x14ac:dyDescent="0.25">
      <c r="A3" s="250" t="s">
        <v>35</v>
      </c>
      <c r="B3" s="250"/>
      <c r="C3" s="253" t="str">
        <f>+Inicio!B25</f>
        <v>16.646 de 11/01/2018 decreto no. 63.152 de 15/01/2018</v>
      </c>
      <c r="D3" s="253"/>
      <c r="E3" s="253"/>
      <c r="F3" s="253"/>
    </row>
    <row r="4" spans="1:7" ht="63.95" customHeight="1" x14ac:dyDescent="0.25">
      <c r="A4" s="250" t="s">
        <v>36</v>
      </c>
      <c r="B4" s="250"/>
      <c r="C4" s="253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D4" s="253"/>
      <c r="E4" s="253"/>
      <c r="F4" s="253"/>
    </row>
    <row r="5" spans="1:7" ht="21.95" customHeight="1" x14ac:dyDescent="0.25">
      <c r="A5" s="250" t="s">
        <v>127</v>
      </c>
      <c r="B5" s="250"/>
      <c r="C5" s="253" t="str">
        <f>+Inicio!B3</f>
        <v>Santa Casa de Misericórdia de Santo Amaro</v>
      </c>
      <c r="D5" s="253"/>
      <c r="E5" s="253"/>
      <c r="F5" s="253"/>
    </row>
    <row r="6" spans="1:7" ht="21.95" customHeight="1" x14ac:dyDescent="0.25">
      <c r="A6" s="250" t="s">
        <v>2</v>
      </c>
      <c r="B6" s="250"/>
      <c r="C6" s="253" t="str">
        <f>CONCATENATE(Inicio!B5," - ",Inicio!B6," - ",Inicio!B7)</f>
        <v>Rua Isabel Schmidt 59 - São Paulo - 04743-030</v>
      </c>
      <c r="D6" s="253"/>
      <c r="E6" s="253"/>
      <c r="F6" s="253"/>
    </row>
    <row r="7" spans="1:7" ht="21.95" customHeight="1" x14ac:dyDescent="0.25">
      <c r="A7" s="250" t="s">
        <v>30</v>
      </c>
      <c r="B7" s="250"/>
      <c r="C7" s="253" t="str">
        <f>+Inicio!B8</f>
        <v>Roberto Magno Leite Pereira</v>
      </c>
      <c r="D7" s="253"/>
      <c r="E7" s="253"/>
      <c r="F7" s="253"/>
    </row>
    <row r="8" spans="1:7" ht="21.95" customHeight="1" x14ac:dyDescent="0.25">
      <c r="A8" s="254"/>
      <c r="B8" s="254"/>
      <c r="C8" s="254"/>
      <c r="D8" s="254"/>
      <c r="E8" s="254"/>
      <c r="F8" s="254"/>
      <c r="G8" s="254"/>
    </row>
    <row r="9" spans="1:7" s="2" customFormat="1" ht="30" customHeight="1" x14ac:dyDescent="0.25">
      <c r="A9" s="260" t="s">
        <v>213</v>
      </c>
      <c r="B9" s="261"/>
      <c r="C9" s="261"/>
      <c r="D9" s="261"/>
      <c r="E9" s="261"/>
      <c r="F9" s="261"/>
      <c r="G9" s="262"/>
    </row>
    <row r="10" spans="1:7" ht="24.95" customHeight="1" x14ac:dyDescent="0.25">
      <c r="A10" s="64" t="s">
        <v>86</v>
      </c>
      <c r="B10" s="27" t="s">
        <v>209</v>
      </c>
      <c r="C10" s="27" t="s">
        <v>210</v>
      </c>
      <c r="D10" s="27" t="s">
        <v>211</v>
      </c>
      <c r="E10" s="27" t="s">
        <v>205</v>
      </c>
      <c r="F10" s="27" t="s">
        <v>379</v>
      </c>
      <c r="G10" s="51" t="s">
        <v>212</v>
      </c>
    </row>
    <row r="11" spans="1:7" s="2" customFormat="1" ht="30" customHeight="1" x14ac:dyDescent="0.25">
      <c r="A11" s="169">
        <v>43921</v>
      </c>
      <c r="B11" s="62">
        <v>0</v>
      </c>
      <c r="C11" s="122">
        <v>679447.08</v>
      </c>
      <c r="D11" s="113">
        <v>60.23</v>
      </c>
      <c r="E11" s="123">
        <v>0</v>
      </c>
      <c r="F11" s="124">
        <f>+B11+C11-E11</f>
        <v>679447.08</v>
      </c>
      <c r="G11" s="63"/>
    </row>
    <row r="12" spans="1:7" s="2" customFormat="1" ht="30" customHeight="1" x14ac:dyDescent="0.25">
      <c r="A12" s="169">
        <v>43951</v>
      </c>
      <c r="B12" s="62">
        <v>0</v>
      </c>
      <c r="C12" s="122">
        <v>734348.86</v>
      </c>
      <c r="D12" s="113">
        <v>281.77</v>
      </c>
      <c r="E12" s="123">
        <v>0</v>
      </c>
      <c r="F12" s="124">
        <f t="shared" ref="F12:F22" si="0">+B12+C12-E12</f>
        <v>734348.86</v>
      </c>
      <c r="G12" s="63"/>
    </row>
    <row r="13" spans="1:7" s="2" customFormat="1" ht="30" customHeight="1" x14ac:dyDescent="0.25">
      <c r="A13" s="169">
        <v>43982</v>
      </c>
      <c r="B13" s="62">
        <v>0</v>
      </c>
      <c r="C13" s="122">
        <v>860713.4</v>
      </c>
      <c r="D13" s="113">
        <v>332.72</v>
      </c>
      <c r="E13" s="123">
        <v>0</v>
      </c>
      <c r="F13" s="124">
        <f t="shared" si="0"/>
        <v>860713.4</v>
      </c>
      <c r="G13" s="63"/>
    </row>
    <row r="14" spans="1:7" s="2" customFormat="1" ht="30" customHeight="1" x14ac:dyDescent="0.25">
      <c r="A14" s="169">
        <v>44012</v>
      </c>
      <c r="B14" s="62">
        <v>0</v>
      </c>
      <c r="C14" s="122">
        <v>885306.37</v>
      </c>
      <c r="D14" s="113">
        <v>334.24</v>
      </c>
      <c r="E14" s="123">
        <v>0</v>
      </c>
      <c r="F14" s="124">
        <f t="shared" si="0"/>
        <v>885306.37</v>
      </c>
      <c r="G14" s="63"/>
    </row>
    <row r="15" spans="1:7" s="2" customFormat="1" ht="30" customHeight="1" x14ac:dyDescent="0.25">
      <c r="A15" s="169">
        <v>44043</v>
      </c>
      <c r="B15" s="62">
        <v>0</v>
      </c>
      <c r="C15" s="122">
        <v>1003617.75</v>
      </c>
      <c r="D15" s="113">
        <v>276.18</v>
      </c>
      <c r="E15" s="123">
        <v>0</v>
      </c>
      <c r="F15" s="124">
        <f t="shared" si="0"/>
        <v>1003617.75</v>
      </c>
      <c r="G15" s="63"/>
    </row>
    <row r="16" spans="1:7" s="2" customFormat="1" ht="30" customHeight="1" x14ac:dyDescent="0.25">
      <c r="A16" s="169">
        <v>44074</v>
      </c>
      <c r="B16" s="62">
        <v>0</v>
      </c>
      <c r="C16" s="122">
        <v>937539.07</v>
      </c>
      <c r="D16" s="113">
        <v>120.42</v>
      </c>
      <c r="E16" s="123">
        <v>0</v>
      </c>
      <c r="F16" s="124">
        <f t="shared" si="0"/>
        <v>937539.07</v>
      </c>
      <c r="G16" s="63"/>
    </row>
    <row r="17" spans="1:10" s="2" customFormat="1" ht="30" customHeight="1" x14ac:dyDescent="0.25">
      <c r="A17" s="169">
        <v>44104</v>
      </c>
      <c r="B17" s="62">
        <v>0</v>
      </c>
      <c r="C17" s="122">
        <v>1001959.64</v>
      </c>
      <c r="D17" s="113">
        <v>63.8</v>
      </c>
      <c r="E17" s="123">
        <v>0</v>
      </c>
      <c r="F17" s="124">
        <f t="shared" si="0"/>
        <v>1001959.64</v>
      </c>
      <c r="G17" s="63"/>
    </row>
    <row r="18" spans="1:10" s="2" customFormat="1" ht="30" customHeight="1" x14ac:dyDescent="0.25">
      <c r="A18" s="169">
        <v>44134</v>
      </c>
      <c r="B18" s="62">
        <v>0</v>
      </c>
      <c r="C18" s="122">
        <v>1046421.33</v>
      </c>
      <c r="D18" s="113">
        <v>95.93</v>
      </c>
      <c r="E18" s="123">
        <v>0</v>
      </c>
      <c r="F18" s="124">
        <f t="shared" si="0"/>
        <v>1046421.33</v>
      </c>
      <c r="G18" s="63"/>
    </row>
    <row r="19" spans="1:10" s="2" customFormat="1" ht="30" customHeight="1" x14ac:dyDescent="0.25">
      <c r="A19" s="169">
        <v>44165</v>
      </c>
      <c r="B19" s="62">
        <v>0</v>
      </c>
      <c r="C19" s="122">
        <v>1100077.8</v>
      </c>
      <c r="D19" s="113">
        <v>97.14</v>
      </c>
      <c r="E19" s="123">
        <v>0</v>
      </c>
      <c r="F19" s="124">
        <f t="shared" si="0"/>
        <v>1100077.8</v>
      </c>
      <c r="G19" s="63"/>
    </row>
    <row r="20" spans="1:10" s="2" customFormat="1" ht="30" customHeight="1" x14ac:dyDescent="0.25">
      <c r="A20" s="169">
        <v>44196</v>
      </c>
      <c r="B20" s="62">
        <v>0</v>
      </c>
      <c r="C20" s="122">
        <v>1212227.3</v>
      </c>
      <c r="D20" s="113">
        <v>106.37</v>
      </c>
      <c r="E20" s="123">
        <v>0</v>
      </c>
      <c r="F20" s="124">
        <f t="shared" si="0"/>
        <v>1212227.3</v>
      </c>
      <c r="G20" s="63"/>
    </row>
    <row r="21" spans="1:10" s="2" customFormat="1" ht="30" customHeight="1" x14ac:dyDescent="0.25">
      <c r="A21" s="169"/>
      <c r="B21" s="62"/>
      <c r="C21" s="122"/>
      <c r="D21" s="113"/>
      <c r="E21" s="123">
        <v>0</v>
      </c>
      <c r="F21" s="124">
        <f t="shared" si="0"/>
        <v>0</v>
      </c>
      <c r="G21" s="63"/>
    </row>
    <row r="22" spans="1:10" s="2" customFormat="1" ht="30" customHeight="1" x14ac:dyDescent="0.25">
      <c r="A22" s="169"/>
      <c r="B22" s="62"/>
      <c r="C22" s="122"/>
      <c r="D22" s="113"/>
      <c r="E22" s="123">
        <f ca="1">+'Anexo 17'!$K$42</f>
        <v>0</v>
      </c>
      <c r="F22" s="124">
        <f t="shared" ca="1" si="0"/>
        <v>0</v>
      </c>
      <c r="G22" s="63"/>
    </row>
    <row r="23" spans="1:10" s="2" customFormat="1" ht="30" customHeight="1" x14ac:dyDescent="0.25">
      <c r="A23" s="256" t="s">
        <v>44</v>
      </c>
      <c r="B23" s="257"/>
      <c r="C23" s="257"/>
      <c r="D23" s="32">
        <f>SUM(D11:D22)</f>
        <v>1768.8000000000002</v>
      </c>
      <c r="E23" s="258"/>
      <c r="F23" s="259"/>
      <c r="G23" s="33">
        <f>SUM(G11:G22)</f>
        <v>0</v>
      </c>
    </row>
    <row r="24" spans="1:10" x14ac:dyDescent="0.25">
      <c r="A24" s="10"/>
      <c r="B24" s="65"/>
      <c r="C24" s="65"/>
      <c r="D24" s="65"/>
      <c r="E24" s="65"/>
      <c r="F24" s="31"/>
      <c r="G24" s="10"/>
    </row>
    <row r="25" spans="1:10" x14ac:dyDescent="0.25">
      <c r="A25" s="255" t="str">
        <f>+Inicio!A42</f>
        <v>São Paulo, 13 de outubro de 2021</v>
      </c>
      <c r="B25" s="255"/>
      <c r="C25" s="255"/>
      <c r="D25" s="255"/>
      <c r="E25" s="112"/>
      <c r="J25" s="7"/>
    </row>
    <row r="26" spans="1:10" x14ac:dyDescent="0.25">
      <c r="A26" s="15"/>
      <c r="J26" s="7"/>
    </row>
    <row r="28" spans="1:10" x14ac:dyDescent="0.25">
      <c r="A28" s="13"/>
      <c r="B28" s="13"/>
      <c r="C28" s="13"/>
      <c r="D28" s="13"/>
      <c r="E28" s="13"/>
      <c r="F28" s="13"/>
      <c r="G28" s="50"/>
    </row>
    <row r="29" spans="1:10" x14ac:dyDescent="0.25">
      <c r="A29" s="11"/>
      <c r="B29" s="11"/>
      <c r="C29" s="11"/>
      <c r="D29" s="13"/>
      <c r="E29" s="13"/>
      <c r="F29" s="13"/>
      <c r="G29" s="13"/>
    </row>
    <row r="30" spans="1:10" x14ac:dyDescent="0.25">
      <c r="A30" s="1"/>
      <c r="B30" s="1"/>
      <c r="C30" s="1"/>
      <c r="D30" s="1"/>
      <c r="E30" s="1"/>
      <c r="F30" s="1"/>
      <c r="G30" s="1"/>
    </row>
    <row r="31" spans="1:10" x14ac:dyDescent="0.25">
      <c r="A31" s="1"/>
      <c r="B31" s="1"/>
      <c r="C31" s="1"/>
      <c r="D31" s="1"/>
      <c r="E31" s="1"/>
      <c r="F31" s="1"/>
      <c r="G31" s="1"/>
    </row>
    <row r="32" spans="1:10" x14ac:dyDescent="0.25">
      <c r="A32" s="161"/>
      <c r="B32" s="161"/>
      <c r="C32" s="161"/>
      <c r="D32" s="1"/>
      <c r="E32" s="1"/>
      <c r="F32" s="1"/>
      <c r="G32" s="1"/>
    </row>
    <row r="33" spans="1:7" x14ac:dyDescent="0.25">
      <c r="A33" s="252" t="str">
        <f>+Inicio!B8</f>
        <v>Roberto Magno Leite Pereira</v>
      </c>
      <c r="B33" s="252"/>
      <c r="C33" s="252"/>
      <c r="D33" s="1"/>
      <c r="E33" s="1"/>
      <c r="F33" s="1"/>
      <c r="G33" s="1"/>
    </row>
    <row r="34" spans="1:7" x14ac:dyDescent="0.25">
      <c r="A34" s="251" t="str">
        <f>+Inicio!B9</f>
        <v>Provedor</v>
      </c>
      <c r="B34" s="251"/>
      <c r="C34" s="251"/>
      <c r="D34" s="1"/>
      <c r="E34" s="1"/>
      <c r="F34" s="1"/>
      <c r="G34" s="1"/>
    </row>
    <row r="35" spans="1:7" x14ac:dyDescent="0.25">
      <c r="A35" s="232" t="s">
        <v>438</v>
      </c>
      <c r="B35" s="232"/>
      <c r="C35" s="232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</sheetData>
  <sheetProtection password="E80B" sheet="1" objects="1" scenarios="1"/>
  <mergeCells count="22">
    <mergeCell ref="A1:B1"/>
    <mergeCell ref="A2:B2"/>
    <mergeCell ref="C1:F1"/>
    <mergeCell ref="C2:F2"/>
    <mergeCell ref="C3:F3"/>
    <mergeCell ref="A3:B3"/>
    <mergeCell ref="A4:B4"/>
    <mergeCell ref="A5:B5"/>
    <mergeCell ref="A6:B6"/>
    <mergeCell ref="A7:B7"/>
    <mergeCell ref="A35:C35"/>
    <mergeCell ref="A34:C34"/>
    <mergeCell ref="A33:C33"/>
    <mergeCell ref="C6:F6"/>
    <mergeCell ref="C4:F4"/>
    <mergeCell ref="C5:F5"/>
    <mergeCell ref="A8:G8"/>
    <mergeCell ref="C7:F7"/>
    <mergeCell ref="A25:D25"/>
    <mergeCell ref="A23:C23"/>
    <mergeCell ref="E23:F23"/>
    <mergeCell ref="A9:G9"/>
  </mergeCells>
  <phoneticPr fontId="5" type="noConversion"/>
  <conditionalFormatting sqref="F11:F22">
    <cfRule type="cellIs" dxfId="25" priority="2" operator="lessThan">
      <formula>0</formula>
    </cfRule>
  </conditionalFormatting>
  <pageMargins left="0.74803149606299213" right="0.27559055118110237" top="1.2204724409448819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colBreaks count="1" manualBreakCount="1">
    <brk id="7" max="1048575" man="1"/>
  </colBreaks>
  <ignoredErrors>
    <ignoredError sqref="A25" unlockedFormula="1"/>
    <ignoredError sqref="F22 F12 F13 F14 F15 F16 F17 F18 F19 F20 F21" unlockedFormula="1" emptyCellReference="1"/>
    <ignoredError sqref="D23 G23" emptyCellReference="1"/>
  </ignoredError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A63099FA-7DBA-BA4C-AC37-A0CB0F8D0217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A11:A22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963"/>
  <sheetViews>
    <sheetView showZeros="0" topLeftCell="A5" workbookViewId="0">
      <selection activeCell="A10" sqref="A10:H73"/>
    </sheetView>
  </sheetViews>
  <sheetFormatPr defaultColWidth="11" defaultRowHeight="15.75" x14ac:dyDescent="0.25"/>
  <cols>
    <col min="1" max="1" width="7.125" style="36" customWidth="1"/>
    <col min="2" max="2" width="10.625" style="41" customWidth="1"/>
    <col min="3" max="3" width="15.625" style="41" customWidth="1"/>
    <col min="4" max="4" width="38.625" style="44" customWidth="1"/>
    <col min="5" max="5" width="26.625" style="24" customWidth="1"/>
    <col min="6" max="6" width="14.375" style="35" customWidth="1"/>
    <col min="7" max="7" width="15.625" style="24" customWidth="1"/>
    <col min="8" max="8" width="15.625" style="99" customWidth="1"/>
    <col min="10" max="10" width="30.875" customWidth="1"/>
    <col min="12" max="12" width="17" style="36" customWidth="1"/>
    <col min="13" max="13" width="17" customWidth="1"/>
  </cols>
  <sheetData>
    <row r="1" spans="1:13" s="2" customFormat="1" ht="21.95" customHeight="1" x14ac:dyDescent="0.25">
      <c r="A1" s="238" t="s">
        <v>34</v>
      </c>
      <c r="B1" s="238"/>
      <c r="C1" s="162"/>
      <c r="D1" s="239" t="str">
        <f>+Inicio!B1</f>
        <v>SECRETARIA DE ESTADO DA SAÚDE DE SÃO PAULO</v>
      </c>
      <c r="E1" s="239"/>
      <c r="F1" s="239"/>
      <c r="G1" s="239"/>
      <c r="H1" s="98"/>
      <c r="L1" s="36"/>
    </row>
    <row r="2" spans="1:13" s="2" customFormat="1" ht="21.95" customHeight="1" x14ac:dyDescent="0.25">
      <c r="A2" s="238" t="s">
        <v>23</v>
      </c>
      <c r="B2" s="238"/>
      <c r="C2" s="162"/>
      <c r="D2" s="239" t="str">
        <f>+Inicio!B28</f>
        <v>Subvenção - Custeio</v>
      </c>
      <c r="E2" s="239"/>
      <c r="F2" s="239"/>
      <c r="G2" s="239"/>
      <c r="H2" s="98"/>
      <c r="L2" s="36"/>
    </row>
    <row r="3" spans="1:13" s="2" customFormat="1" ht="21.95" customHeight="1" x14ac:dyDescent="0.25">
      <c r="A3" s="238" t="s">
        <v>35</v>
      </c>
      <c r="B3" s="238"/>
      <c r="C3" s="162"/>
      <c r="D3" s="239" t="str">
        <f>+Inicio!B25</f>
        <v>16.646 de 11/01/2018 decreto no. 63.152 de 15/01/2018</v>
      </c>
      <c r="E3" s="239"/>
      <c r="F3" s="239"/>
      <c r="G3" s="239"/>
      <c r="H3" s="98"/>
      <c r="L3" s="36"/>
    </row>
    <row r="4" spans="1:13" ht="78.95" customHeight="1" x14ac:dyDescent="0.25">
      <c r="A4" s="238" t="s">
        <v>36</v>
      </c>
      <c r="B4" s="238"/>
      <c r="C4" s="162"/>
      <c r="D4" s="239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E4" s="239"/>
      <c r="F4" s="239"/>
      <c r="G4" s="239"/>
    </row>
    <row r="5" spans="1:13" ht="21.95" customHeight="1" x14ac:dyDescent="0.25">
      <c r="A5" s="238" t="s">
        <v>127</v>
      </c>
      <c r="B5" s="238"/>
      <c r="C5" s="162"/>
      <c r="D5" s="239" t="str">
        <f>+Inicio!B3</f>
        <v>Santa Casa de Misericórdia de Santo Amaro</v>
      </c>
      <c r="E5" s="239"/>
      <c r="F5" s="239"/>
      <c r="G5" s="239"/>
      <c r="M5" s="35"/>
    </row>
    <row r="6" spans="1:13" ht="21.95" customHeight="1" x14ac:dyDescent="0.25">
      <c r="A6" s="238" t="s">
        <v>2</v>
      </c>
      <c r="B6" s="238"/>
      <c r="C6" s="162"/>
      <c r="D6" s="239" t="str">
        <f>CONCATENATE(Inicio!B5," - ",Inicio!B6," - ",Inicio!B7)</f>
        <v>Rua Isabel Schmidt 59 - São Paulo - 04743-030</v>
      </c>
      <c r="E6" s="239"/>
      <c r="F6" s="239"/>
      <c r="G6" s="239"/>
      <c r="K6" s="104"/>
      <c r="L6" s="48"/>
      <c r="M6" s="48"/>
    </row>
    <row r="7" spans="1:13" ht="28.5" customHeight="1" x14ac:dyDescent="0.25">
      <c r="A7" s="264" t="s">
        <v>30</v>
      </c>
      <c r="B7" s="264"/>
      <c r="C7" s="163"/>
      <c r="D7" s="263" t="str">
        <f>+Inicio!B8</f>
        <v>Roberto Magno Leite Pereira</v>
      </c>
      <c r="E7" s="263"/>
      <c r="F7" s="263"/>
      <c r="G7" s="263"/>
      <c r="K7" s="104"/>
      <c r="L7" s="48"/>
      <c r="M7" s="95"/>
    </row>
    <row r="8" spans="1:13" s="2" customFormat="1" ht="20.100000000000001" customHeight="1" x14ac:dyDescent="0.25">
      <c r="A8" s="240" t="s">
        <v>128</v>
      </c>
      <c r="B8" s="241"/>
      <c r="C8" s="241"/>
      <c r="D8" s="241"/>
      <c r="E8" s="241"/>
      <c r="F8" s="241"/>
      <c r="G8" s="241"/>
      <c r="H8" s="242"/>
    </row>
    <row r="9" spans="1:13" ht="42.95" customHeight="1" thickBot="1" x14ac:dyDescent="0.3">
      <c r="A9" s="116" t="s">
        <v>38</v>
      </c>
      <c r="B9" s="117" t="s">
        <v>434</v>
      </c>
      <c r="C9" s="117" t="s">
        <v>436</v>
      </c>
      <c r="D9" s="118" t="s">
        <v>435</v>
      </c>
      <c r="E9" s="119" t="s">
        <v>40</v>
      </c>
      <c r="F9" s="120" t="s">
        <v>41</v>
      </c>
      <c r="G9" s="119" t="s">
        <v>42</v>
      </c>
      <c r="H9" s="121" t="s">
        <v>437</v>
      </c>
      <c r="L9" s="48"/>
    </row>
    <row r="10" spans="1:13" s="2" customFormat="1" ht="24.95" customHeight="1" thickTop="1" x14ac:dyDescent="0.25">
      <c r="A10" s="106">
        <v>1</v>
      </c>
      <c r="B10" s="88">
        <v>43887</v>
      </c>
      <c r="C10" s="170" t="s">
        <v>470</v>
      </c>
      <c r="D10" s="91" t="s">
        <v>471</v>
      </c>
      <c r="E10" s="90" t="s">
        <v>106</v>
      </c>
      <c r="F10" s="89">
        <v>1119.76</v>
      </c>
      <c r="G10" s="91" t="s">
        <v>464</v>
      </c>
      <c r="H10" s="108">
        <v>43917</v>
      </c>
      <c r="L10" s="95"/>
    </row>
    <row r="11" spans="1:13" s="2" customFormat="1" ht="24.95" customHeight="1" x14ac:dyDescent="0.25">
      <c r="A11" s="106">
        <v>2</v>
      </c>
      <c r="B11" s="88">
        <v>43872</v>
      </c>
      <c r="C11" s="170">
        <v>421138</v>
      </c>
      <c r="D11" s="91" t="s">
        <v>471</v>
      </c>
      <c r="E11" s="90" t="s">
        <v>106</v>
      </c>
      <c r="F11" s="94">
        <v>537</v>
      </c>
      <c r="G11" s="91" t="s">
        <v>464</v>
      </c>
      <c r="H11" s="108">
        <v>43917</v>
      </c>
    </row>
    <row r="12" spans="1:13" s="2" customFormat="1" ht="24.95" customHeight="1" x14ac:dyDescent="0.25">
      <c r="A12" s="106">
        <v>3</v>
      </c>
      <c r="B12" s="88">
        <v>43871</v>
      </c>
      <c r="C12" s="170" t="s">
        <v>472</v>
      </c>
      <c r="D12" s="91" t="s">
        <v>473</v>
      </c>
      <c r="E12" s="90" t="s">
        <v>106</v>
      </c>
      <c r="F12" s="89">
        <v>1050</v>
      </c>
      <c r="G12" s="91" t="s">
        <v>464</v>
      </c>
      <c r="H12" s="108">
        <v>43917</v>
      </c>
    </row>
    <row r="13" spans="1:13" s="2" customFormat="1" ht="24.95" customHeight="1" x14ac:dyDescent="0.25">
      <c r="A13" s="106">
        <v>4</v>
      </c>
      <c r="B13" s="88">
        <v>43889</v>
      </c>
      <c r="C13" s="170">
        <v>467219</v>
      </c>
      <c r="D13" s="93" t="s">
        <v>474</v>
      </c>
      <c r="E13" s="90" t="s">
        <v>106</v>
      </c>
      <c r="F13" s="94">
        <v>384</v>
      </c>
      <c r="G13" s="91" t="s">
        <v>464</v>
      </c>
      <c r="H13" s="108">
        <v>43917</v>
      </c>
      <c r="L13" s="36"/>
    </row>
    <row r="14" spans="1:13" s="2" customFormat="1" ht="24.95" customHeight="1" x14ac:dyDescent="0.25">
      <c r="A14" s="106">
        <v>5</v>
      </c>
      <c r="B14" s="88">
        <v>43887</v>
      </c>
      <c r="C14" s="170" t="s">
        <v>475</v>
      </c>
      <c r="D14" s="91" t="s">
        <v>471</v>
      </c>
      <c r="E14" s="90" t="s">
        <v>106</v>
      </c>
      <c r="F14" s="89">
        <v>143.19999999999999</v>
      </c>
      <c r="G14" s="91" t="s">
        <v>464</v>
      </c>
      <c r="H14" s="108">
        <v>43917</v>
      </c>
      <c r="L14" s="36"/>
    </row>
    <row r="15" spans="1:13" s="2" customFormat="1" ht="24.95" customHeight="1" x14ac:dyDescent="0.25">
      <c r="A15" s="106">
        <v>6</v>
      </c>
      <c r="B15" s="88">
        <v>43874</v>
      </c>
      <c r="C15" s="170" t="s">
        <v>476</v>
      </c>
      <c r="D15" s="91" t="s">
        <v>471</v>
      </c>
      <c r="E15" s="90" t="s">
        <v>106</v>
      </c>
      <c r="F15" s="94">
        <v>213</v>
      </c>
      <c r="G15" s="91" t="s">
        <v>466</v>
      </c>
      <c r="H15" s="108">
        <v>43920</v>
      </c>
      <c r="L15" s="36"/>
    </row>
    <row r="16" spans="1:13" s="2" customFormat="1" ht="24.95" customHeight="1" x14ac:dyDescent="0.25">
      <c r="A16" s="106">
        <v>7</v>
      </c>
      <c r="B16" s="88">
        <v>43874</v>
      </c>
      <c r="C16" s="170">
        <v>120406</v>
      </c>
      <c r="D16" s="91" t="s">
        <v>471</v>
      </c>
      <c r="E16" s="90" t="s">
        <v>106</v>
      </c>
      <c r="F16" s="89">
        <v>1798.5</v>
      </c>
      <c r="G16" s="91" t="s">
        <v>466</v>
      </c>
      <c r="H16" s="108">
        <v>43920</v>
      </c>
      <c r="L16" s="36"/>
    </row>
    <row r="17" spans="1:12" s="2" customFormat="1" ht="24.95" customHeight="1" x14ac:dyDescent="0.25">
      <c r="A17" s="106">
        <v>8</v>
      </c>
      <c r="B17" s="88">
        <v>43874</v>
      </c>
      <c r="C17" s="170">
        <v>422108</v>
      </c>
      <c r="D17" s="91" t="s">
        <v>471</v>
      </c>
      <c r="E17" s="90" t="s">
        <v>106</v>
      </c>
      <c r="F17" s="94">
        <v>698.1</v>
      </c>
      <c r="G17" s="91" t="s">
        <v>466</v>
      </c>
      <c r="H17" s="108">
        <v>43920</v>
      </c>
      <c r="L17" s="36"/>
    </row>
    <row r="18" spans="1:12" s="2" customFormat="1" ht="24.95" customHeight="1" x14ac:dyDescent="0.25">
      <c r="A18" s="106">
        <v>9</v>
      </c>
      <c r="B18" s="88">
        <v>43878</v>
      </c>
      <c r="C18" s="170">
        <v>33110</v>
      </c>
      <c r="D18" s="91" t="s">
        <v>477</v>
      </c>
      <c r="E18" s="90" t="s">
        <v>107</v>
      </c>
      <c r="F18" s="89">
        <v>1140</v>
      </c>
      <c r="G18" s="91" t="s">
        <v>466</v>
      </c>
      <c r="H18" s="108">
        <v>43920</v>
      </c>
      <c r="L18" s="36"/>
    </row>
    <row r="19" spans="1:12" s="2" customFormat="1" ht="24.95" customHeight="1" x14ac:dyDescent="0.25">
      <c r="A19" s="106">
        <v>10</v>
      </c>
      <c r="B19" s="88">
        <v>43880</v>
      </c>
      <c r="C19" s="170">
        <v>1147232</v>
      </c>
      <c r="D19" s="93" t="s">
        <v>478</v>
      </c>
      <c r="E19" s="90" t="s">
        <v>107</v>
      </c>
      <c r="F19" s="94">
        <v>1404</v>
      </c>
      <c r="G19" s="91" t="s">
        <v>466</v>
      </c>
      <c r="H19" s="108">
        <v>43920</v>
      </c>
      <c r="L19" s="36"/>
    </row>
    <row r="20" spans="1:12" s="2" customFormat="1" ht="24.95" customHeight="1" x14ac:dyDescent="0.25">
      <c r="A20" s="106">
        <v>11</v>
      </c>
      <c r="B20" s="88">
        <v>43878</v>
      </c>
      <c r="C20" s="170">
        <v>2540756</v>
      </c>
      <c r="D20" s="91" t="s">
        <v>479</v>
      </c>
      <c r="E20" s="90" t="s">
        <v>107</v>
      </c>
      <c r="F20" s="89">
        <v>1209.5999999999999</v>
      </c>
      <c r="G20" s="91" t="s">
        <v>466</v>
      </c>
      <c r="H20" s="108">
        <v>43920</v>
      </c>
      <c r="L20" s="36"/>
    </row>
    <row r="21" spans="1:12" s="2" customFormat="1" ht="24.95" customHeight="1" x14ac:dyDescent="0.25">
      <c r="A21" s="106">
        <v>12</v>
      </c>
      <c r="B21" s="88">
        <v>43888</v>
      </c>
      <c r="C21" s="170">
        <v>265930</v>
      </c>
      <c r="D21" s="93" t="s">
        <v>480</v>
      </c>
      <c r="E21" s="90" t="s">
        <v>107</v>
      </c>
      <c r="F21" s="94">
        <v>812.44</v>
      </c>
      <c r="G21" s="91" t="s">
        <v>466</v>
      </c>
      <c r="H21" s="108">
        <v>43920</v>
      </c>
      <c r="L21" s="36"/>
    </row>
    <row r="22" spans="1:12" s="2" customFormat="1" ht="24.95" customHeight="1" x14ac:dyDescent="0.25">
      <c r="A22" s="106">
        <v>13</v>
      </c>
      <c r="B22" s="88">
        <v>43889</v>
      </c>
      <c r="C22" s="170">
        <v>323628</v>
      </c>
      <c r="D22" s="91" t="s">
        <v>481</v>
      </c>
      <c r="E22" s="90" t="s">
        <v>107</v>
      </c>
      <c r="F22" s="89">
        <v>750</v>
      </c>
      <c r="G22" s="91" t="s">
        <v>466</v>
      </c>
      <c r="H22" s="108">
        <v>43920</v>
      </c>
      <c r="L22" s="36"/>
    </row>
    <row r="23" spans="1:12" s="2" customFormat="1" ht="24.95" customHeight="1" x14ac:dyDescent="0.25">
      <c r="A23" s="106">
        <v>14</v>
      </c>
      <c r="B23" s="88">
        <v>43889</v>
      </c>
      <c r="C23" s="170">
        <v>1265093</v>
      </c>
      <c r="D23" s="93" t="s">
        <v>482</v>
      </c>
      <c r="E23" s="90" t="s">
        <v>106</v>
      </c>
      <c r="F23" s="94">
        <v>517.5</v>
      </c>
      <c r="G23" s="91" t="s">
        <v>466</v>
      </c>
      <c r="H23" s="108">
        <v>43920</v>
      </c>
      <c r="L23" s="36"/>
    </row>
    <row r="24" spans="1:12" s="2" customFormat="1" ht="24.95" customHeight="1" x14ac:dyDescent="0.25">
      <c r="A24" s="106">
        <v>15</v>
      </c>
      <c r="B24" s="92">
        <v>43889</v>
      </c>
      <c r="C24" s="170">
        <v>3242</v>
      </c>
      <c r="D24" s="91" t="s">
        <v>483</v>
      </c>
      <c r="E24" s="90" t="s">
        <v>107</v>
      </c>
      <c r="F24" s="89">
        <v>939.2</v>
      </c>
      <c r="G24" s="91" t="s">
        <v>466</v>
      </c>
      <c r="H24" s="108">
        <v>43920</v>
      </c>
      <c r="L24" s="36"/>
    </row>
    <row r="25" spans="1:12" s="2" customFormat="1" ht="24.95" customHeight="1" x14ac:dyDescent="0.25">
      <c r="A25" s="106">
        <v>16</v>
      </c>
      <c r="B25" s="92">
        <v>43888</v>
      </c>
      <c r="C25" s="171">
        <v>83627</v>
      </c>
      <c r="D25" s="93" t="s">
        <v>484</v>
      </c>
      <c r="E25" s="90" t="s">
        <v>107</v>
      </c>
      <c r="F25" s="94">
        <v>563.76</v>
      </c>
      <c r="G25" s="91" t="s">
        <v>466</v>
      </c>
      <c r="H25" s="108">
        <v>43920</v>
      </c>
      <c r="L25" s="36"/>
    </row>
    <row r="26" spans="1:12" s="2" customFormat="1" ht="24.95" customHeight="1" x14ac:dyDescent="0.25">
      <c r="A26" s="106">
        <v>17</v>
      </c>
      <c r="B26" s="92">
        <v>43889</v>
      </c>
      <c r="C26" s="170">
        <v>39590</v>
      </c>
      <c r="D26" s="91" t="s">
        <v>485</v>
      </c>
      <c r="E26" s="90" t="s">
        <v>106</v>
      </c>
      <c r="F26" s="89">
        <v>676.2</v>
      </c>
      <c r="G26" s="91" t="s">
        <v>466</v>
      </c>
      <c r="H26" s="108">
        <v>43920</v>
      </c>
      <c r="L26" s="36"/>
    </row>
    <row r="27" spans="1:12" s="2" customFormat="1" ht="24.95" customHeight="1" x14ac:dyDescent="0.25">
      <c r="A27" s="106">
        <v>18</v>
      </c>
      <c r="B27" s="92">
        <v>43892</v>
      </c>
      <c r="C27" s="171">
        <v>19750</v>
      </c>
      <c r="D27" s="93" t="s">
        <v>486</v>
      </c>
      <c r="E27" s="90" t="s">
        <v>107</v>
      </c>
      <c r="F27" s="94">
        <v>501</v>
      </c>
      <c r="G27" s="91" t="s">
        <v>466</v>
      </c>
      <c r="H27" s="108">
        <v>43920</v>
      </c>
      <c r="L27" s="36"/>
    </row>
    <row r="28" spans="1:12" s="2" customFormat="1" ht="24.95" customHeight="1" x14ac:dyDescent="0.25">
      <c r="A28" s="106">
        <v>19</v>
      </c>
      <c r="B28" s="92">
        <v>43888</v>
      </c>
      <c r="C28" s="170" t="s">
        <v>487</v>
      </c>
      <c r="D28" s="91" t="s">
        <v>488</v>
      </c>
      <c r="E28" s="90" t="s">
        <v>106</v>
      </c>
      <c r="F28" s="89">
        <v>952.56</v>
      </c>
      <c r="G28" s="91" t="s">
        <v>466</v>
      </c>
      <c r="H28" s="108">
        <v>43920</v>
      </c>
      <c r="L28" s="36"/>
    </row>
    <row r="29" spans="1:12" s="2" customFormat="1" ht="24.95" customHeight="1" x14ac:dyDescent="0.25">
      <c r="A29" s="106">
        <v>20</v>
      </c>
      <c r="B29" s="92">
        <v>43892</v>
      </c>
      <c r="C29" s="171" t="s">
        <v>489</v>
      </c>
      <c r="D29" s="93" t="s">
        <v>490</v>
      </c>
      <c r="E29" s="90" t="s">
        <v>107</v>
      </c>
      <c r="F29" s="94">
        <v>532.28</v>
      </c>
      <c r="G29" s="91" t="s">
        <v>466</v>
      </c>
      <c r="H29" s="108">
        <v>43920</v>
      </c>
      <c r="L29" s="36"/>
    </row>
    <row r="30" spans="1:12" s="2" customFormat="1" ht="24.95" customHeight="1" x14ac:dyDescent="0.25">
      <c r="A30" s="106">
        <v>21</v>
      </c>
      <c r="B30" s="92">
        <v>43892</v>
      </c>
      <c r="C30" s="170">
        <v>33210</v>
      </c>
      <c r="D30" s="91" t="s">
        <v>477</v>
      </c>
      <c r="E30" s="90" t="s">
        <v>107</v>
      </c>
      <c r="F30" s="89">
        <v>760</v>
      </c>
      <c r="G30" s="91" t="s">
        <v>466</v>
      </c>
      <c r="H30" s="108">
        <v>43920</v>
      </c>
      <c r="L30" s="36"/>
    </row>
    <row r="31" spans="1:12" s="2" customFormat="1" ht="24.95" customHeight="1" x14ac:dyDescent="0.25">
      <c r="A31" s="106">
        <v>22</v>
      </c>
      <c r="B31" s="92">
        <v>43891</v>
      </c>
      <c r="C31" s="171">
        <v>200249185</v>
      </c>
      <c r="D31" s="93" t="s">
        <v>491</v>
      </c>
      <c r="E31" s="90" t="s">
        <v>439</v>
      </c>
      <c r="F31" s="94">
        <v>45398.85</v>
      </c>
      <c r="G31" s="91" t="s">
        <v>466</v>
      </c>
      <c r="H31" s="108">
        <v>43920</v>
      </c>
      <c r="L31" s="36"/>
    </row>
    <row r="32" spans="1:12" s="2" customFormat="1" ht="24.95" customHeight="1" x14ac:dyDescent="0.25">
      <c r="A32" s="106">
        <v>23</v>
      </c>
      <c r="B32" s="92">
        <v>43879</v>
      </c>
      <c r="C32" s="170" t="s">
        <v>492</v>
      </c>
      <c r="D32" s="91" t="s">
        <v>493</v>
      </c>
      <c r="E32" s="90" t="s">
        <v>107</v>
      </c>
      <c r="F32" s="89">
        <v>1104.9000000000001</v>
      </c>
      <c r="G32" s="93" t="s">
        <v>465</v>
      </c>
      <c r="H32" s="108">
        <v>43920</v>
      </c>
      <c r="L32" s="36"/>
    </row>
    <row r="33" spans="1:12" s="2" customFormat="1" ht="24.95" customHeight="1" x14ac:dyDescent="0.25">
      <c r="A33" s="106">
        <v>24</v>
      </c>
      <c r="B33" s="92">
        <v>43892</v>
      </c>
      <c r="C33" s="171" t="s">
        <v>494</v>
      </c>
      <c r="D33" s="91" t="s">
        <v>493</v>
      </c>
      <c r="E33" s="90" t="s">
        <v>107</v>
      </c>
      <c r="F33" s="94">
        <v>726.25</v>
      </c>
      <c r="G33" s="93" t="s">
        <v>465</v>
      </c>
      <c r="H33" s="108">
        <v>43920</v>
      </c>
      <c r="L33" s="36"/>
    </row>
    <row r="34" spans="1:12" s="2" customFormat="1" ht="24.95" customHeight="1" x14ac:dyDescent="0.25">
      <c r="A34" s="106">
        <v>25</v>
      </c>
      <c r="B34" s="92">
        <v>43875</v>
      </c>
      <c r="C34" s="170">
        <v>1184</v>
      </c>
      <c r="D34" s="91" t="s">
        <v>495</v>
      </c>
      <c r="E34" s="90" t="s">
        <v>107</v>
      </c>
      <c r="F34" s="89">
        <v>521.4</v>
      </c>
      <c r="G34" s="93" t="s">
        <v>469</v>
      </c>
      <c r="H34" s="108">
        <v>43921</v>
      </c>
      <c r="L34" s="36"/>
    </row>
    <row r="35" spans="1:12" s="2" customFormat="1" ht="24.95" customHeight="1" x14ac:dyDescent="0.25">
      <c r="A35" s="106">
        <v>26</v>
      </c>
      <c r="B35" s="92">
        <v>43879</v>
      </c>
      <c r="C35" s="171" t="s">
        <v>496</v>
      </c>
      <c r="D35" s="93" t="s">
        <v>497</v>
      </c>
      <c r="E35" s="90" t="s">
        <v>107</v>
      </c>
      <c r="F35" s="94">
        <v>386.25</v>
      </c>
      <c r="G35" s="93" t="s">
        <v>469</v>
      </c>
      <c r="H35" s="108">
        <v>43921</v>
      </c>
      <c r="L35" s="36"/>
    </row>
    <row r="36" spans="1:12" s="2" customFormat="1" ht="24.95" customHeight="1" x14ac:dyDescent="0.25">
      <c r="A36" s="106">
        <v>27</v>
      </c>
      <c r="B36" s="92">
        <v>43879</v>
      </c>
      <c r="C36" s="170" t="s">
        <v>498</v>
      </c>
      <c r="D36" s="91" t="s">
        <v>495</v>
      </c>
      <c r="E36" s="90" t="s">
        <v>107</v>
      </c>
      <c r="F36" s="89">
        <v>1832.2</v>
      </c>
      <c r="G36" s="93" t="s">
        <v>469</v>
      </c>
      <c r="H36" s="108">
        <v>43921</v>
      </c>
    </row>
    <row r="37" spans="1:12" s="2" customFormat="1" ht="24.95" customHeight="1" x14ac:dyDescent="0.25">
      <c r="A37" s="106">
        <v>28</v>
      </c>
      <c r="B37" s="92">
        <v>43892</v>
      </c>
      <c r="C37" s="171">
        <v>24215</v>
      </c>
      <c r="D37" s="93" t="s">
        <v>499</v>
      </c>
      <c r="E37" s="90" t="s">
        <v>107</v>
      </c>
      <c r="F37" s="94">
        <v>210</v>
      </c>
      <c r="G37" s="93" t="s">
        <v>469</v>
      </c>
      <c r="H37" s="108">
        <v>43921</v>
      </c>
      <c r="L37" s="36"/>
    </row>
    <row r="38" spans="1:12" s="2" customFormat="1" ht="24.95" customHeight="1" x14ac:dyDescent="0.25">
      <c r="A38" s="106">
        <v>29</v>
      </c>
      <c r="B38" s="92">
        <v>43893</v>
      </c>
      <c r="C38" s="170" t="s">
        <v>500</v>
      </c>
      <c r="D38" s="91" t="s">
        <v>501</v>
      </c>
      <c r="E38" s="90" t="s">
        <v>107</v>
      </c>
      <c r="F38" s="89">
        <v>1911</v>
      </c>
      <c r="G38" s="93" t="s">
        <v>469</v>
      </c>
      <c r="H38" s="108">
        <v>43921</v>
      </c>
      <c r="L38" s="36"/>
    </row>
    <row r="39" spans="1:12" s="2" customFormat="1" ht="24.95" customHeight="1" x14ac:dyDescent="0.25">
      <c r="A39" s="106">
        <v>30</v>
      </c>
      <c r="B39" s="92">
        <v>43893</v>
      </c>
      <c r="C39" s="170">
        <v>220460</v>
      </c>
      <c r="D39" s="91" t="s">
        <v>502</v>
      </c>
      <c r="E39" s="90" t="s">
        <v>106</v>
      </c>
      <c r="F39" s="89">
        <v>934.51</v>
      </c>
      <c r="G39" s="93" t="s">
        <v>469</v>
      </c>
      <c r="H39" s="108">
        <v>43921</v>
      </c>
      <c r="L39" s="36"/>
    </row>
    <row r="40" spans="1:12" s="2" customFormat="1" ht="24.95" customHeight="1" x14ac:dyDescent="0.25">
      <c r="A40" s="106">
        <v>31</v>
      </c>
      <c r="B40" s="92">
        <v>43893</v>
      </c>
      <c r="C40" s="170" t="s">
        <v>503</v>
      </c>
      <c r="D40" s="91" t="s">
        <v>497</v>
      </c>
      <c r="E40" s="90" t="s">
        <v>107</v>
      </c>
      <c r="F40" s="94">
        <v>386.25</v>
      </c>
      <c r="G40" s="93" t="s">
        <v>469</v>
      </c>
      <c r="H40" s="108">
        <v>43921</v>
      </c>
      <c r="L40" s="36"/>
    </row>
    <row r="41" spans="1:12" s="2" customFormat="1" ht="24.95" customHeight="1" x14ac:dyDescent="0.25">
      <c r="A41" s="106">
        <v>32</v>
      </c>
      <c r="B41" s="92">
        <v>43906</v>
      </c>
      <c r="C41" s="170">
        <v>53395</v>
      </c>
      <c r="D41" s="91" t="s">
        <v>504</v>
      </c>
      <c r="E41" s="90" t="s">
        <v>117</v>
      </c>
      <c r="F41" s="94">
        <v>5934.11</v>
      </c>
      <c r="G41" s="93" t="s">
        <v>469</v>
      </c>
      <c r="H41" s="108">
        <v>43921</v>
      </c>
      <c r="L41" s="36"/>
    </row>
    <row r="42" spans="1:12" s="2" customFormat="1" ht="24.95" customHeight="1" x14ac:dyDescent="0.25">
      <c r="A42" s="106">
        <v>33</v>
      </c>
      <c r="B42" s="92">
        <v>43892</v>
      </c>
      <c r="C42" s="170">
        <v>5331</v>
      </c>
      <c r="D42" s="91" t="s">
        <v>505</v>
      </c>
      <c r="E42" s="90" t="s">
        <v>111</v>
      </c>
      <c r="F42" s="94">
        <v>94112.76</v>
      </c>
      <c r="G42" s="93" t="s">
        <v>467</v>
      </c>
      <c r="H42" s="108">
        <v>43921</v>
      </c>
      <c r="L42" s="36"/>
    </row>
    <row r="43" spans="1:12" s="2" customFormat="1" ht="24.95" customHeight="1" x14ac:dyDescent="0.25">
      <c r="A43" s="106">
        <v>34</v>
      </c>
      <c r="B43" s="92">
        <v>43916</v>
      </c>
      <c r="C43" s="170">
        <v>215</v>
      </c>
      <c r="D43" s="91" t="s">
        <v>506</v>
      </c>
      <c r="E43" s="90" t="s">
        <v>111</v>
      </c>
      <c r="F43" s="94">
        <v>84447.14</v>
      </c>
      <c r="G43" s="93" t="s">
        <v>468</v>
      </c>
      <c r="H43" s="108">
        <v>43921</v>
      </c>
      <c r="L43" s="36"/>
    </row>
    <row r="44" spans="1:12" s="2" customFormat="1" ht="24.95" customHeight="1" x14ac:dyDescent="0.25">
      <c r="A44" s="106">
        <v>35</v>
      </c>
      <c r="B44" s="92">
        <v>43892</v>
      </c>
      <c r="C44" s="170">
        <v>28316</v>
      </c>
      <c r="D44" s="91" t="s">
        <v>508</v>
      </c>
      <c r="E44" s="90" t="s">
        <v>107</v>
      </c>
      <c r="F44" s="94">
        <v>270</v>
      </c>
      <c r="G44" s="93" t="s">
        <v>509</v>
      </c>
      <c r="H44" s="108">
        <v>43922</v>
      </c>
      <c r="L44" s="36"/>
    </row>
    <row r="45" spans="1:12" s="2" customFormat="1" ht="24.95" customHeight="1" x14ac:dyDescent="0.25">
      <c r="A45" s="106">
        <v>36</v>
      </c>
      <c r="B45" s="92">
        <v>43908</v>
      </c>
      <c r="C45" s="170" t="s">
        <v>511</v>
      </c>
      <c r="D45" s="91" t="s">
        <v>488</v>
      </c>
      <c r="E45" s="90" t="s">
        <v>107</v>
      </c>
      <c r="F45" s="94">
        <v>3655</v>
      </c>
      <c r="G45" s="93" t="s">
        <v>510</v>
      </c>
      <c r="H45" s="108">
        <v>43922</v>
      </c>
      <c r="L45" s="36"/>
    </row>
    <row r="46" spans="1:12" s="2" customFormat="1" ht="24.95" customHeight="1" x14ac:dyDescent="0.25">
      <c r="A46" s="106">
        <v>37</v>
      </c>
      <c r="B46" s="92">
        <v>43892</v>
      </c>
      <c r="C46" s="170">
        <v>63659</v>
      </c>
      <c r="D46" s="91" t="s">
        <v>490</v>
      </c>
      <c r="E46" s="90" t="s">
        <v>107</v>
      </c>
      <c r="F46" s="94">
        <v>748.26</v>
      </c>
      <c r="G46" s="93" t="s">
        <v>519</v>
      </c>
      <c r="H46" s="108">
        <v>43922</v>
      </c>
      <c r="L46" s="36"/>
    </row>
    <row r="47" spans="1:12" s="2" customFormat="1" ht="24.95" customHeight="1" x14ac:dyDescent="0.25">
      <c r="A47" s="106">
        <v>38</v>
      </c>
      <c r="B47" s="92">
        <v>43894</v>
      </c>
      <c r="C47" s="170">
        <v>523126</v>
      </c>
      <c r="D47" s="91" t="s">
        <v>900</v>
      </c>
      <c r="E47" s="90" t="s">
        <v>107</v>
      </c>
      <c r="F47" s="94">
        <v>1950</v>
      </c>
      <c r="G47" s="93" t="s">
        <v>520</v>
      </c>
      <c r="H47" s="108">
        <v>43922</v>
      </c>
      <c r="L47" s="36"/>
    </row>
    <row r="48" spans="1:12" s="2" customFormat="1" ht="24.95" customHeight="1" x14ac:dyDescent="0.25">
      <c r="A48" s="106">
        <v>39</v>
      </c>
      <c r="B48" s="92">
        <v>43892</v>
      </c>
      <c r="C48" s="170">
        <v>219272</v>
      </c>
      <c r="D48" s="91" t="s">
        <v>512</v>
      </c>
      <c r="E48" s="90" t="s">
        <v>107</v>
      </c>
      <c r="F48" s="94">
        <v>646.4</v>
      </c>
      <c r="G48" s="93" t="s">
        <v>521</v>
      </c>
      <c r="H48" s="108">
        <v>43922</v>
      </c>
      <c r="L48" s="36"/>
    </row>
    <row r="49" spans="1:12" s="2" customFormat="1" ht="24.95" customHeight="1" x14ac:dyDescent="0.25">
      <c r="A49" s="106">
        <v>40</v>
      </c>
      <c r="B49" s="92">
        <v>43892</v>
      </c>
      <c r="C49" s="170">
        <v>40229</v>
      </c>
      <c r="D49" s="91" t="s">
        <v>485</v>
      </c>
      <c r="E49" s="90" t="s">
        <v>107</v>
      </c>
      <c r="F49" s="94">
        <v>204.86</v>
      </c>
      <c r="G49" s="93" t="s">
        <v>522</v>
      </c>
      <c r="H49" s="108">
        <v>43922</v>
      </c>
      <c r="L49" s="36"/>
    </row>
    <row r="50" spans="1:12" s="2" customFormat="1" ht="24.95" customHeight="1" x14ac:dyDescent="0.25">
      <c r="A50" s="106">
        <v>41</v>
      </c>
      <c r="B50" s="92">
        <v>43892</v>
      </c>
      <c r="C50" s="170">
        <v>40132</v>
      </c>
      <c r="D50" s="91" t="s">
        <v>485</v>
      </c>
      <c r="E50" s="90" t="s">
        <v>107</v>
      </c>
      <c r="F50" s="94">
        <v>412.07</v>
      </c>
      <c r="G50" s="93" t="s">
        <v>523</v>
      </c>
      <c r="H50" s="108">
        <v>43922</v>
      </c>
      <c r="L50" s="36"/>
    </row>
    <row r="51" spans="1:12" s="2" customFormat="1" ht="24.95" customHeight="1" x14ac:dyDescent="0.25">
      <c r="A51" s="106">
        <v>42</v>
      </c>
      <c r="B51" s="92">
        <v>43892</v>
      </c>
      <c r="C51" s="170">
        <v>1080393</v>
      </c>
      <c r="D51" s="91" t="s">
        <v>485</v>
      </c>
      <c r="E51" s="90" t="s">
        <v>107</v>
      </c>
      <c r="F51" s="94">
        <v>1085.92</v>
      </c>
      <c r="G51" s="93" t="s">
        <v>524</v>
      </c>
      <c r="H51" s="108">
        <v>43922</v>
      </c>
      <c r="L51" s="36"/>
    </row>
    <row r="52" spans="1:12" s="2" customFormat="1" ht="24.95" customHeight="1" x14ac:dyDescent="0.25">
      <c r="A52" s="106">
        <v>43</v>
      </c>
      <c r="B52" s="92">
        <v>43894</v>
      </c>
      <c r="C52" s="170" t="s">
        <v>513</v>
      </c>
      <c r="D52" s="91" t="s">
        <v>501</v>
      </c>
      <c r="E52" s="90" t="s">
        <v>107</v>
      </c>
      <c r="F52" s="94">
        <v>688.26</v>
      </c>
      <c r="G52" s="93" t="s">
        <v>525</v>
      </c>
      <c r="H52" s="108">
        <v>43922</v>
      </c>
      <c r="L52" s="36"/>
    </row>
    <row r="53" spans="1:12" s="2" customFormat="1" ht="24.95" customHeight="1" x14ac:dyDescent="0.25">
      <c r="A53" s="106">
        <v>44</v>
      </c>
      <c r="B53" s="92">
        <v>43892</v>
      </c>
      <c r="C53" s="170" t="s">
        <v>514</v>
      </c>
      <c r="D53" s="91" t="s">
        <v>515</v>
      </c>
      <c r="E53" s="90" t="s">
        <v>107</v>
      </c>
      <c r="F53" s="94">
        <v>1372.85</v>
      </c>
      <c r="G53" s="93" t="s">
        <v>526</v>
      </c>
      <c r="H53" s="108">
        <v>43922</v>
      </c>
      <c r="L53" s="36"/>
    </row>
    <row r="54" spans="1:12" s="2" customFormat="1" ht="24.95" customHeight="1" x14ac:dyDescent="0.25">
      <c r="A54" s="106">
        <v>45</v>
      </c>
      <c r="B54" s="92">
        <v>43892</v>
      </c>
      <c r="C54" s="170" t="s">
        <v>516</v>
      </c>
      <c r="D54" s="91" t="s">
        <v>517</v>
      </c>
      <c r="E54" s="90" t="s">
        <v>107</v>
      </c>
      <c r="F54" s="94">
        <v>938.53</v>
      </c>
      <c r="G54" s="93" t="s">
        <v>527</v>
      </c>
      <c r="H54" s="108">
        <v>43922</v>
      </c>
      <c r="L54" s="36"/>
    </row>
    <row r="55" spans="1:12" s="2" customFormat="1" ht="24.95" customHeight="1" x14ac:dyDescent="0.25">
      <c r="A55" s="106">
        <v>46</v>
      </c>
      <c r="B55" s="92">
        <v>43892</v>
      </c>
      <c r="C55" s="170" t="s">
        <v>518</v>
      </c>
      <c r="D55" s="91" t="s">
        <v>488</v>
      </c>
      <c r="E55" s="90" t="s">
        <v>107</v>
      </c>
      <c r="F55" s="94">
        <v>696</v>
      </c>
      <c r="G55" s="93" t="s">
        <v>528</v>
      </c>
      <c r="H55" s="108">
        <v>43922</v>
      </c>
      <c r="L55" s="36"/>
    </row>
    <row r="56" spans="1:12" s="2" customFormat="1" ht="24.95" customHeight="1" x14ac:dyDescent="0.25">
      <c r="A56" s="106">
        <v>47</v>
      </c>
      <c r="B56" s="92">
        <v>43893</v>
      </c>
      <c r="C56" s="170">
        <v>83875</v>
      </c>
      <c r="D56" s="91" t="s">
        <v>484</v>
      </c>
      <c r="E56" s="90" t="s">
        <v>107</v>
      </c>
      <c r="F56" s="94">
        <v>1127.52</v>
      </c>
      <c r="G56" s="93" t="s">
        <v>529</v>
      </c>
      <c r="H56" s="108">
        <v>43923</v>
      </c>
      <c r="L56" s="36"/>
    </row>
    <row r="57" spans="1:12" s="2" customFormat="1" ht="24.95" customHeight="1" x14ac:dyDescent="0.25">
      <c r="A57" s="106">
        <v>48</v>
      </c>
      <c r="B57" s="92">
        <v>43893</v>
      </c>
      <c r="C57" s="170">
        <v>1190379</v>
      </c>
      <c r="D57" s="91" t="s">
        <v>517</v>
      </c>
      <c r="E57" s="90" t="s">
        <v>107</v>
      </c>
      <c r="F57" s="94">
        <v>685.8</v>
      </c>
      <c r="G57" s="93" t="s">
        <v>533</v>
      </c>
      <c r="H57" s="108">
        <v>43923</v>
      </c>
      <c r="L57" s="36"/>
    </row>
    <row r="58" spans="1:12" s="2" customFormat="1" ht="24.95" customHeight="1" x14ac:dyDescent="0.25">
      <c r="A58" s="106">
        <v>49</v>
      </c>
      <c r="B58" s="92">
        <v>43893</v>
      </c>
      <c r="C58" s="170" t="s">
        <v>530</v>
      </c>
      <c r="D58" s="91" t="s">
        <v>531</v>
      </c>
      <c r="E58" s="90" t="s">
        <v>106</v>
      </c>
      <c r="F58" s="94">
        <v>6777</v>
      </c>
      <c r="G58" s="93" t="s">
        <v>534</v>
      </c>
      <c r="H58" s="108">
        <v>43923</v>
      </c>
      <c r="L58" s="36"/>
    </row>
    <row r="59" spans="1:12" s="2" customFormat="1" ht="24.95" customHeight="1" x14ac:dyDescent="0.25">
      <c r="A59" s="106">
        <v>50</v>
      </c>
      <c r="B59" s="92">
        <v>43893</v>
      </c>
      <c r="C59" s="170">
        <v>24557</v>
      </c>
      <c r="D59" s="91" t="s">
        <v>532</v>
      </c>
      <c r="E59" s="90" t="s">
        <v>107</v>
      </c>
      <c r="F59" s="94">
        <v>1140</v>
      </c>
      <c r="G59" s="93" t="s">
        <v>535</v>
      </c>
      <c r="H59" s="108">
        <v>43923</v>
      </c>
      <c r="L59" s="36"/>
    </row>
    <row r="60" spans="1:12" s="2" customFormat="1" ht="24.95" customHeight="1" x14ac:dyDescent="0.25">
      <c r="A60" s="106">
        <v>51</v>
      </c>
      <c r="B60" s="92">
        <v>43893</v>
      </c>
      <c r="C60" s="170">
        <v>22061</v>
      </c>
      <c r="D60" s="91" t="s">
        <v>537</v>
      </c>
      <c r="E60" s="181" t="s">
        <v>107</v>
      </c>
      <c r="F60" s="182">
        <v>712</v>
      </c>
      <c r="G60" s="93" t="s">
        <v>536</v>
      </c>
      <c r="H60" s="108">
        <v>43924</v>
      </c>
      <c r="L60" s="36"/>
    </row>
    <row r="61" spans="1:12" s="2" customFormat="1" ht="24.95" customHeight="1" x14ac:dyDescent="0.25">
      <c r="A61" s="106">
        <v>52</v>
      </c>
      <c r="B61" s="92">
        <v>43879</v>
      </c>
      <c r="C61" s="170">
        <v>423817</v>
      </c>
      <c r="D61" s="91" t="s">
        <v>471</v>
      </c>
      <c r="E61" s="181" t="s">
        <v>106</v>
      </c>
      <c r="F61" s="182">
        <v>644.4</v>
      </c>
      <c r="G61" s="93" t="s">
        <v>538</v>
      </c>
      <c r="H61" s="108">
        <v>43924</v>
      </c>
      <c r="L61" s="36"/>
    </row>
    <row r="62" spans="1:12" s="2" customFormat="1" ht="24.95" customHeight="1" x14ac:dyDescent="0.25">
      <c r="A62" s="106">
        <v>53</v>
      </c>
      <c r="B62" s="92">
        <v>43909</v>
      </c>
      <c r="C62" s="170">
        <v>311381</v>
      </c>
      <c r="D62" s="91" t="s">
        <v>540</v>
      </c>
      <c r="E62" s="181" t="s">
        <v>117</v>
      </c>
      <c r="F62" s="182">
        <v>1109.6199999999999</v>
      </c>
      <c r="G62" s="93" t="s">
        <v>539</v>
      </c>
      <c r="H62" s="108">
        <v>43924</v>
      </c>
      <c r="L62" s="36"/>
    </row>
    <row r="63" spans="1:12" s="2" customFormat="1" ht="24.95" customHeight="1" x14ac:dyDescent="0.25">
      <c r="A63" s="106">
        <v>54</v>
      </c>
      <c r="B63" s="92">
        <v>43892</v>
      </c>
      <c r="C63" s="170">
        <v>43053</v>
      </c>
      <c r="D63" s="91" t="s">
        <v>493</v>
      </c>
      <c r="E63" s="181" t="s">
        <v>107</v>
      </c>
      <c r="F63" s="182">
        <v>726.25</v>
      </c>
      <c r="G63" s="93" t="s">
        <v>541</v>
      </c>
      <c r="H63" s="108">
        <v>43927</v>
      </c>
      <c r="L63" s="36"/>
    </row>
    <row r="64" spans="1:12" s="2" customFormat="1" ht="24.95" customHeight="1" x14ac:dyDescent="0.25">
      <c r="A64" s="106">
        <v>55</v>
      </c>
      <c r="B64" s="92">
        <v>43895</v>
      </c>
      <c r="C64" s="170" t="s">
        <v>543</v>
      </c>
      <c r="D64" s="91" t="s">
        <v>488</v>
      </c>
      <c r="E64" s="181" t="s">
        <v>106</v>
      </c>
      <c r="F64" s="182">
        <v>1360.8</v>
      </c>
      <c r="G64" s="93" t="s">
        <v>542</v>
      </c>
      <c r="H64" s="108">
        <v>43927</v>
      </c>
      <c r="L64" s="36"/>
    </row>
    <row r="65" spans="1:12" s="2" customFormat="1" ht="24.95" customHeight="1" x14ac:dyDescent="0.25">
      <c r="A65" s="106">
        <v>56</v>
      </c>
      <c r="B65" s="92">
        <v>43880</v>
      </c>
      <c r="C65" s="170" t="s">
        <v>544</v>
      </c>
      <c r="D65" s="91" t="s">
        <v>471</v>
      </c>
      <c r="E65" s="181" t="s">
        <v>106</v>
      </c>
      <c r="F65" s="182">
        <v>319.39999999999998</v>
      </c>
      <c r="G65" s="93" t="s">
        <v>552</v>
      </c>
      <c r="H65" s="108">
        <v>43927</v>
      </c>
      <c r="L65" s="36"/>
    </row>
    <row r="66" spans="1:12" s="2" customFormat="1" ht="24.95" customHeight="1" x14ac:dyDescent="0.25">
      <c r="A66" s="106">
        <v>57</v>
      </c>
      <c r="B66" s="92">
        <v>43895</v>
      </c>
      <c r="C66" s="170" t="s">
        <v>545</v>
      </c>
      <c r="D66" s="91" t="s">
        <v>471</v>
      </c>
      <c r="E66" s="181" t="s">
        <v>106</v>
      </c>
      <c r="F66" s="182">
        <v>1079.56</v>
      </c>
      <c r="G66" s="93" t="s">
        <v>553</v>
      </c>
      <c r="H66" s="108">
        <v>43927</v>
      </c>
      <c r="L66" s="36"/>
    </row>
    <row r="67" spans="1:12" s="2" customFormat="1" ht="24.95" customHeight="1" x14ac:dyDescent="0.25">
      <c r="A67" s="106">
        <v>58</v>
      </c>
      <c r="B67" s="92">
        <v>43910</v>
      </c>
      <c r="C67" s="170">
        <v>53502</v>
      </c>
      <c r="D67" s="91" t="s">
        <v>504</v>
      </c>
      <c r="E67" s="181" t="s">
        <v>117</v>
      </c>
      <c r="F67" s="182">
        <v>6264.18</v>
      </c>
      <c r="G67" s="93" t="s">
        <v>554</v>
      </c>
      <c r="H67" s="108">
        <v>43927</v>
      </c>
      <c r="L67" s="36"/>
    </row>
    <row r="68" spans="1:12" s="2" customFormat="1" ht="24.95" customHeight="1" x14ac:dyDescent="0.25">
      <c r="A68" s="106">
        <v>59</v>
      </c>
      <c r="B68" s="92">
        <v>43895</v>
      </c>
      <c r="C68" s="170" t="s">
        <v>547</v>
      </c>
      <c r="D68" s="91" t="s">
        <v>546</v>
      </c>
      <c r="E68" s="181" t="s">
        <v>107</v>
      </c>
      <c r="F68" s="182">
        <v>2755.06</v>
      </c>
      <c r="G68" s="93" t="s">
        <v>555</v>
      </c>
      <c r="H68" s="108">
        <v>43927</v>
      </c>
      <c r="L68" s="36"/>
    </row>
    <row r="69" spans="1:12" s="2" customFormat="1" ht="24.95" customHeight="1" x14ac:dyDescent="0.25">
      <c r="A69" s="106">
        <v>60</v>
      </c>
      <c r="B69" s="92">
        <v>43895</v>
      </c>
      <c r="C69" s="170">
        <v>829</v>
      </c>
      <c r="D69" s="91" t="s">
        <v>1148</v>
      </c>
      <c r="E69" s="181" t="s">
        <v>111</v>
      </c>
      <c r="F69" s="94">
        <v>37068.51</v>
      </c>
      <c r="G69" s="93" t="s">
        <v>556</v>
      </c>
      <c r="H69" s="108">
        <v>43927</v>
      </c>
      <c r="L69" s="36"/>
    </row>
    <row r="70" spans="1:12" s="2" customFormat="1" ht="24.95" customHeight="1" x14ac:dyDescent="0.25">
      <c r="A70" s="106">
        <v>61</v>
      </c>
      <c r="B70" s="92">
        <v>43880</v>
      </c>
      <c r="C70" s="170" t="s">
        <v>549</v>
      </c>
      <c r="D70" s="91" t="s">
        <v>550</v>
      </c>
      <c r="E70" s="181" t="s">
        <v>107</v>
      </c>
      <c r="F70" s="182">
        <v>693</v>
      </c>
      <c r="G70" s="93" t="s">
        <v>557</v>
      </c>
      <c r="H70" s="108">
        <v>43927</v>
      </c>
      <c r="L70" s="36"/>
    </row>
    <row r="71" spans="1:12" s="2" customFormat="1" ht="24.95" customHeight="1" x14ac:dyDescent="0.25">
      <c r="A71" s="106">
        <v>62</v>
      </c>
      <c r="B71" s="92">
        <v>43881</v>
      </c>
      <c r="C71" s="170">
        <v>120905</v>
      </c>
      <c r="D71" s="91" t="s">
        <v>471</v>
      </c>
      <c r="E71" s="181" t="s">
        <v>106</v>
      </c>
      <c r="F71" s="182">
        <v>1754.5</v>
      </c>
      <c r="G71" s="93" t="s">
        <v>558</v>
      </c>
      <c r="H71" s="108">
        <v>43927</v>
      </c>
      <c r="L71" s="36"/>
    </row>
    <row r="72" spans="1:12" s="2" customFormat="1" ht="24.95" customHeight="1" x14ac:dyDescent="0.25">
      <c r="A72" s="106">
        <v>63</v>
      </c>
      <c r="B72" s="92">
        <v>43880</v>
      </c>
      <c r="C72" s="170" t="s">
        <v>551</v>
      </c>
      <c r="D72" s="91" t="s">
        <v>488</v>
      </c>
      <c r="E72" s="181" t="s">
        <v>106</v>
      </c>
      <c r="F72" s="182">
        <v>1292.76</v>
      </c>
      <c r="G72" s="93" t="s">
        <v>559</v>
      </c>
      <c r="H72" s="108">
        <v>43927</v>
      </c>
      <c r="L72" s="36"/>
    </row>
    <row r="73" spans="1:12" s="2" customFormat="1" ht="24.95" customHeight="1" x14ac:dyDescent="0.25">
      <c r="A73" s="106">
        <v>64</v>
      </c>
      <c r="B73" s="92">
        <v>43893</v>
      </c>
      <c r="C73" s="170" t="s">
        <v>561</v>
      </c>
      <c r="D73" s="91" t="s">
        <v>501</v>
      </c>
      <c r="E73" s="181" t="s">
        <v>107</v>
      </c>
      <c r="F73" s="182">
        <v>1911</v>
      </c>
      <c r="G73" s="93" t="s">
        <v>560</v>
      </c>
      <c r="H73" s="108">
        <v>43928</v>
      </c>
      <c r="L73" s="36"/>
    </row>
    <row r="74" spans="1:12" s="2" customFormat="1" ht="24.95" customHeight="1" x14ac:dyDescent="0.25">
      <c r="A74" s="106">
        <v>65</v>
      </c>
      <c r="B74" s="92">
        <v>43894</v>
      </c>
      <c r="C74" s="170" t="s">
        <v>563</v>
      </c>
      <c r="D74" s="91" t="s">
        <v>501</v>
      </c>
      <c r="E74" s="181" t="s">
        <v>107</v>
      </c>
      <c r="F74" s="182">
        <v>688.26</v>
      </c>
      <c r="G74" s="93" t="s">
        <v>562</v>
      </c>
      <c r="H74" s="108">
        <v>43929</v>
      </c>
      <c r="L74" s="36"/>
    </row>
    <row r="75" spans="1:12" s="2" customFormat="1" ht="24.95" customHeight="1" x14ac:dyDescent="0.25">
      <c r="A75" s="106">
        <v>66</v>
      </c>
      <c r="B75" s="92">
        <v>43915</v>
      </c>
      <c r="C75" s="170">
        <v>311883</v>
      </c>
      <c r="D75" s="91" t="s">
        <v>540</v>
      </c>
      <c r="E75" s="181" t="s">
        <v>117</v>
      </c>
      <c r="F75" s="182">
        <v>524.66</v>
      </c>
      <c r="G75" s="93" t="s">
        <v>564</v>
      </c>
      <c r="H75" s="108">
        <v>43930</v>
      </c>
      <c r="L75" s="36"/>
    </row>
    <row r="76" spans="1:12" s="2" customFormat="1" ht="24.95" customHeight="1" x14ac:dyDescent="0.25">
      <c r="A76" s="106">
        <v>67</v>
      </c>
      <c r="B76" s="92">
        <v>43880</v>
      </c>
      <c r="C76" s="170" t="s">
        <v>551</v>
      </c>
      <c r="D76" s="91" t="s">
        <v>488</v>
      </c>
      <c r="E76" s="181" t="s">
        <v>106</v>
      </c>
      <c r="F76" s="182">
        <v>1292.76</v>
      </c>
      <c r="G76" s="93" t="s">
        <v>565</v>
      </c>
      <c r="H76" s="108">
        <v>43930</v>
      </c>
      <c r="L76" s="36"/>
    </row>
    <row r="77" spans="1:12" s="2" customFormat="1" ht="24.95" customHeight="1" x14ac:dyDescent="0.25">
      <c r="A77" s="106">
        <v>68</v>
      </c>
      <c r="B77" s="92">
        <v>43916</v>
      </c>
      <c r="C77" s="170">
        <v>53619</v>
      </c>
      <c r="D77" s="91" t="s">
        <v>504</v>
      </c>
      <c r="E77" s="181" t="s">
        <v>117</v>
      </c>
      <c r="F77" s="182">
        <v>7256.81</v>
      </c>
      <c r="G77" s="93" t="s">
        <v>566</v>
      </c>
      <c r="H77" s="108">
        <v>43934</v>
      </c>
      <c r="L77" s="36"/>
    </row>
    <row r="78" spans="1:12" s="2" customFormat="1" ht="24.95" customHeight="1" x14ac:dyDescent="0.25">
      <c r="A78" s="106">
        <v>69</v>
      </c>
      <c r="B78" s="92">
        <v>43901</v>
      </c>
      <c r="C78" s="170" t="s">
        <v>567</v>
      </c>
      <c r="D78" s="91" t="s">
        <v>471</v>
      </c>
      <c r="E78" s="181" t="s">
        <v>106</v>
      </c>
      <c r="F78" s="182">
        <v>425.33</v>
      </c>
      <c r="G78" s="93" t="s">
        <v>577</v>
      </c>
      <c r="H78" s="108">
        <v>43934</v>
      </c>
      <c r="L78" s="36"/>
    </row>
    <row r="79" spans="1:12" s="2" customFormat="1" ht="24.95" customHeight="1" x14ac:dyDescent="0.25">
      <c r="A79" s="106">
        <v>70</v>
      </c>
      <c r="B79" s="92">
        <v>43901</v>
      </c>
      <c r="C79" s="170" t="s">
        <v>568</v>
      </c>
      <c r="D79" s="91" t="s">
        <v>569</v>
      </c>
      <c r="E79" s="181" t="s">
        <v>107</v>
      </c>
      <c r="F79" s="182">
        <v>448.2</v>
      </c>
      <c r="G79" s="93" t="s">
        <v>578</v>
      </c>
      <c r="H79" s="108">
        <v>43934</v>
      </c>
      <c r="L79" s="36"/>
    </row>
    <row r="80" spans="1:12" s="2" customFormat="1" ht="24.95" customHeight="1" x14ac:dyDescent="0.25">
      <c r="A80" s="106">
        <v>71</v>
      </c>
      <c r="B80" s="92">
        <v>43887</v>
      </c>
      <c r="C80" s="170" t="s">
        <v>570</v>
      </c>
      <c r="D80" s="91" t="s">
        <v>471</v>
      </c>
      <c r="E80" s="181" t="s">
        <v>106</v>
      </c>
      <c r="F80" s="182">
        <v>1119.76</v>
      </c>
      <c r="G80" s="93" t="s">
        <v>579</v>
      </c>
      <c r="H80" s="108">
        <v>43934</v>
      </c>
      <c r="L80" s="36"/>
    </row>
    <row r="81" spans="1:12" s="2" customFormat="1" ht="24.95" customHeight="1" x14ac:dyDescent="0.25">
      <c r="A81" s="106">
        <v>72</v>
      </c>
      <c r="B81" s="92">
        <v>43887</v>
      </c>
      <c r="C81" s="170" t="s">
        <v>571</v>
      </c>
      <c r="D81" s="91" t="s">
        <v>471</v>
      </c>
      <c r="E81" s="181" t="s">
        <v>106</v>
      </c>
      <c r="F81" s="182">
        <v>143.19999999999999</v>
      </c>
      <c r="G81" s="93" t="s">
        <v>580</v>
      </c>
      <c r="H81" s="108">
        <v>43934</v>
      </c>
      <c r="L81" s="36"/>
    </row>
    <row r="82" spans="1:12" s="2" customFormat="1" ht="24.95" customHeight="1" x14ac:dyDescent="0.25">
      <c r="A82" s="106">
        <v>73</v>
      </c>
      <c r="B82" s="92">
        <v>43902</v>
      </c>
      <c r="C82" s="170" t="s">
        <v>572</v>
      </c>
      <c r="D82" s="91" t="s">
        <v>471</v>
      </c>
      <c r="E82" s="181" t="s">
        <v>106</v>
      </c>
      <c r="F82" s="182">
        <v>686.16</v>
      </c>
      <c r="G82" s="93" t="s">
        <v>581</v>
      </c>
      <c r="H82" s="108">
        <v>43934</v>
      </c>
      <c r="L82" s="36"/>
    </row>
    <row r="83" spans="1:12" s="2" customFormat="1" ht="24.95" customHeight="1" x14ac:dyDescent="0.25">
      <c r="A83" s="106">
        <v>74</v>
      </c>
      <c r="B83" s="92">
        <v>43902</v>
      </c>
      <c r="C83" s="170">
        <v>6159</v>
      </c>
      <c r="D83" s="91" t="s">
        <v>573</v>
      </c>
      <c r="E83" s="181" t="s">
        <v>106</v>
      </c>
      <c r="F83" s="182">
        <v>503.16</v>
      </c>
      <c r="G83" s="93" t="s">
        <v>582</v>
      </c>
      <c r="H83" s="108">
        <v>43934</v>
      </c>
      <c r="L83" s="36"/>
    </row>
    <row r="84" spans="1:12" s="2" customFormat="1" ht="24.95" customHeight="1" x14ac:dyDescent="0.25">
      <c r="A84" s="106">
        <v>75</v>
      </c>
      <c r="B84" s="92">
        <v>43888</v>
      </c>
      <c r="C84" s="170" t="s">
        <v>574</v>
      </c>
      <c r="D84" s="91" t="s">
        <v>488</v>
      </c>
      <c r="E84" s="181" t="s">
        <v>106</v>
      </c>
      <c r="F84" s="182">
        <v>952.56</v>
      </c>
      <c r="G84" s="93" t="s">
        <v>583</v>
      </c>
      <c r="H84" s="108">
        <v>43934</v>
      </c>
      <c r="L84" s="36"/>
    </row>
    <row r="85" spans="1:12" s="2" customFormat="1" ht="24.95" customHeight="1" x14ac:dyDescent="0.25">
      <c r="A85" s="106">
        <v>76</v>
      </c>
      <c r="B85" s="92">
        <v>43903</v>
      </c>
      <c r="C85" s="170" t="s">
        <v>575</v>
      </c>
      <c r="D85" s="91" t="s">
        <v>488</v>
      </c>
      <c r="E85" s="181" t="s">
        <v>106</v>
      </c>
      <c r="F85" s="182">
        <v>1417.05</v>
      </c>
      <c r="G85" s="93" t="s">
        <v>584</v>
      </c>
      <c r="H85" s="108">
        <v>43934</v>
      </c>
      <c r="L85" s="36"/>
    </row>
    <row r="86" spans="1:12" s="2" customFormat="1" ht="24.95" customHeight="1" x14ac:dyDescent="0.25">
      <c r="A86" s="106">
        <v>77</v>
      </c>
      <c r="B86" s="92">
        <v>43903</v>
      </c>
      <c r="C86" s="170">
        <v>44252</v>
      </c>
      <c r="D86" s="91" t="s">
        <v>485</v>
      </c>
      <c r="E86" s="181" t="s">
        <v>106</v>
      </c>
      <c r="F86" s="182">
        <v>804.8</v>
      </c>
      <c r="G86" s="93" t="s">
        <v>585</v>
      </c>
      <c r="H86" s="108">
        <v>43934</v>
      </c>
      <c r="L86" s="36"/>
    </row>
    <row r="87" spans="1:12" s="2" customFormat="1" ht="24.95" customHeight="1" x14ac:dyDescent="0.25">
      <c r="A87" s="106">
        <v>78</v>
      </c>
      <c r="B87" s="92">
        <v>43892</v>
      </c>
      <c r="C87" s="170">
        <v>2551069</v>
      </c>
      <c r="D87" s="91" t="s">
        <v>479</v>
      </c>
      <c r="E87" s="181" t="s">
        <v>107</v>
      </c>
      <c r="F87" s="182">
        <v>1036.8</v>
      </c>
      <c r="G87" s="93" t="s">
        <v>586</v>
      </c>
      <c r="H87" s="108">
        <v>43934</v>
      </c>
      <c r="L87" s="36"/>
    </row>
    <row r="88" spans="1:12" s="2" customFormat="1" ht="24.95" customHeight="1" x14ac:dyDescent="0.25">
      <c r="A88" s="106">
        <v>79</v>
      </c>
      <c r="B88" s="92">
        <v>43903</v>
      </c>
      <c r="C88" s="170">
        <v>588457</v>
      </c>
      <c r="D88" s="91" t="s">
        <v>474</v>
      </c>
      <c r="E88" s="181" t="s">
        <v>106</v>
      </c>
      <c r="F88" s="182">
        <v>384</v>
      </c>
      <c r="G88" s="93" t="s">
        <v>587</v>
      </c>
      <c r="H88" s="108">
        <v>43934</v>
      </c>
      <c r="L88" s="36"/>
    </row>
    <row r="89" spans="1:12" s="2" customFormat="1" ht="24.95" customHeight="1" x14ac:dyDescent="0.25">
      <c r="A89" s="106">
        <v>80</v>
      </c>
      <c r="B89" s="92">
        <v>43874</v>
      </c>
      <c r="C89" s="88" t="s">
        <v>576</v>
      </c>
      <c r="D89" s="91" t="s">
        <v>471</v>
      </c>
      <c r="E89" s="181" t="s">
        <v>106</v>
      </c>
      <c r="F89" s="182">
        <v>213</v>
      </c>
      <c r="G89" s="93" t="s">
        <v>588</v>
      </c>
      <c r="H89" s="108">
        <v>43934</v>
      </c>
      <c r="L89" s="36"/>
    </row>
    <row r="90" spans="1:12" s="2" customFormat="1" ht="24.95" customHeight="1" x14ac:dyDescent="0.25">
      <c r="A90" s="106">
        <v>81</v>
      </c>
      <c r="B90" s="92">
        <v>43893</v>
      </c>
      <c r="C90" s="88" t="s">
        <v>590</v>
      </c>
      <c r="D90" s="91" t="s">
        <v>501</v>
      </c>
      <c r="E90" s="181" t="s">
        <v>107</v>
      </c>
      <c r="F90" s="182">
        <v>1911</v>
      </c>
      <c r="G90" s="93" t="s">
        <v>589</v>
      </c>
      <c r="H90" s="108">
        <v>43935</v>
      </c>
      <c r="L90" s="36"/>
    </row>
    <row r="91" spans="1:12" s="2" customFormat="1" ht="24.95" customHeight="1" x14ac:dyDescent="0.25">
      <c r="A91" s="106">
        <v>82</v>
      </c>
      <c r="B91" s="92">
        <v>43909</v>
      </c>
      <c r="C91" s="88" t="s">
        <v>592</v>
      </c>
      <c r="D91" s="91" t="s">
        <v>1149</v>
      </c>
      <c r="E91" s="181" t="s">
        <v>107</v>
      </c>
      <c r="F91" s="182">
        <v>1267.98</v>
      </c>
      <c r="G91" s="93" t="s">
        <v>591</v>
      </c>
      <c r="H91" s="108">
        <v>43937</v>
      </c>
      <c r="L91" s="36"/>
    </row>
    <row r="92" spans="1:12" s="2" customFormat="1" ht="24.95" customHeight="1" x14ac:dyDescent="0.25">
      <c r="A92" s="106">
        <v>83</v>
      </c>
      <c r="B92" s="92">
        <v>43908</v>
      </c>
      <c r="C92" s="88" t="s">
        <v>595</v>
      </c>
      <c r="D92" s="91" t="s">
        <v>546</v>
      </c>
      <c r="E92" s="181" t="s">
        <v>107</v>
      </c>
      <c r="F92" s="182">
        <v>778.32</v>
      </c>
      <c r="G92" s="93" t="s">
        <v>594</v>
      </c>
      <c r="H92" s="108">
        <v>43938</v>
      </c>
      <c r="L92" s="36"/>
    </row>
    <row r="93" spans="1:12" s="2" customFormat="1" ht="24.95" customHeight="1" x14ac:dyDescent="0.25">
      <c r="A93" s="106">
        <v>84</v>
      </c>
      <c r="B93" s="92">
        <v>43893</v>
      </c>
      <c r="C93" s="88" t="s">
        <v>596</v>
      </c>
      <c r="D93" s="91" t="s">
        <v>531</v>
      </c>
      <c r="E93" s="181" t="s">
        <v>106</v>
      </c>
      <c r="F93" s="182">
        <v>6778.8</v>
      </c>
      <c r="G93" s="93" t="s">
        <v>599</v>
      </c>
      <c r="H93" s="108">
        <v>43938</v>
      </c>
      <c r="L93" s="36"/>
    </row>
    <row r="94" spans="1:12" s="2" customFormat="1" ht="24.95" customHeight="1" x14ac:dyDescent="0.25">
      <c r="A94" s="106">
        <v>85</v>
      </c>
      <c r="B94" s="92">
        <v>43908</v>
      </c>
      <c r="C94" s="170">
        <v>33356</v>
      </c>
      <c r="D94" s="91" t="s">
        <v>477</v>
      </c>
      <c r="E94" s="181" t="s">
        <v>107</v>
      </c>
      <c r="F94" s="182">
        <v>1400</v>
      </c>
      <c r="G94" s="93" t="s">
        <v>600</v>
      </c>
      <c r="H94" s="108">
        <v>43938</v>
      </c>
      <c r="L94" s="36"/>
    </row>
    <row r="95" spans="1:12" s="2" customFormat="1" ht="24.95" customHeight="1" x14ac:dyDescent="0.25">
      <c r="A95" s="106">
        <v>86</v>
      </c>
      <c r="B95" s="92">
        <v>43910</v>
      </c>
      <c r="C95" s="88" t="s">
        <v>597</v>
      </c>
      <c r="D95" s="91" t="s">
        <v>490</v>
      </c>
      <c r="E95" s="181" t="s">
        <v>107</v>
      </c>
      <c r="F95" s="182">
        <v>3950.89</v>
      </c>
      <c r="G95" s="93" t="s">
        <v>601</v>
      </c>
      <c r="H95" s="108">
        <v>43938</v>
      </c>
      <c r="L95" s="36"/>
    </row>
    <row r="96" spans="1:12" s="2" customFormat="1" ht="24.95" customHeight="1" x14ac:dyDescent="0.25">
      <c r="A96" s="106">
        <v>87</v>
      </c>
      <c r="B96" s="92">
        <v>43908</v>
      </c>
      <c r="C96" s="170">
        <v>9874</v>
      </c>
      <c r="D96" s="91" t="s">
        <v>598</v>
      </c>
      <c r="E96" s="181" t="s">
        <v>107</v>
      </c>
      <c r="F96" s="182">
        <v>618.84</v>
      </c>
      <c r="G96" s="93" t="s">
        <v>602</v>
      </c>
      <c r="H96" s="108">
        <v>43938</v>
      </c>
      <c r="L96" s="36"/>
    </row>
    <row r="97" spans="1:12" s="2" customFormat="1" ht="24.95" customHeight="1" x14ac:dyDescent="0.25">
      <c r="A97" s="106">
        <v>88</v>
      </c>
      <c r="B97" s="92">
        <v>43924</v>
      </c>
      <c r="C97" s="170">
        <v>53783</v>
      </c>
      <c r="D97" s="91" t="s">
        <v>504</v>
      </c>
      <c r="E97" s="181" t="s">
        <v>117</v>
      </c>
      <c r="F97" s="182">
        <v>7584.48</v>
      </c>
      <c r="G97" s="93" t="s">
        <v>603</v>
      </c>
      <c r="H97" s="108">
        <v>43941</v>
      </c>
      <c r="L97" s="36"/>
    </row>
    <row r="98" spans="1:12" s="2" customFormat="1" ht="24.95" customHeight="1" x14ac:dyDescent="0.25">
      <c r="A98" s="106">
        <v>89</v>
      </c>
      <c r="B98" s="92">
        <v>43924</v>
      </c>
      <c r="C98" s="170">
        <v>312695</v>
      </c>
      <c r="D98" s="91" t="s">
        <v>540</v>
      </c>
      <c r="E98" s="181" t="s">
        <v>117</v>
      </c>
      <c r="F98" s="182">
        <v>1109.6199999999999</v>
      </c>
      <c r="G98" s="93" t="s">
        <v>610</v>
      </c>
      <c r="H98" s="108">
        <v>43941</v>
      </c>
      <c r="L98" s="36"/>
    </row>
    <row r="99" spans="1:12" s="2" customFormat="1" ht="24.95" customHeight="1" x14ac:dyDescent="0.25">
      <c r="A99" s="106">
        <v>90</v>
      </c>
      <c r="B99" s="92">
        <v>43909</v>
      </c>
      <c r="C99" s="88" t="s">
        <v>604</v>
      </c>
      <c r="D99" s="91" t="s">
        <v>471</v>
      </c>
      <c r="E99" s="181" t="s">
        <v>106</v>
      </c>
      <c r="F99" s="182">
        <v>1091.6600000000001</v>
      </c>
      <c r="G99" s="93" t="s">
        <v>611</v>
      </c>
      <c r="H99" s="108">
        <v>43941</v>
      </c>
      <c r="L99" s="36"/>
    </row>
    <row r="100" spans="1:12" s="2" customFormat="1" ht="24.95" customHeight="1" x14ac:dyDescent="0.25">
      <c r="A100" s="106">
        <v>91</v>
      </c>
      <c r="B100" s="92">
        <v>43910</v>
      </c>
      <c r="C100" s="88" t="s">
        <v>605</v>
      </c>
      <c r="D100" s="91" t="s">
        <v>488</v>
      </c>
      <c r="E100" s="181" t="s">
        <v>106</v>
      </c>
      <c r="F100" s="182">
        <v>1360.8</v>
      </c>
      <c r="G100" s="93" t="s">
        <v>612</v>
      </c>
      <c r="H100" s="108">
        <v>43941</v>
      </c>
      <c r="L100" s="36"/>
    </row>
    <row r="101" spans="1:12" s="2" customFormat="1" ht="24.95" customHeight="1" x14ac:dyDescent="0.25">
      <c r="A101" s="106">
        <v>92</v>
      </c>
      <c r="B101" s="92">
        <v>43895</v>
      </c>
      <c r="C101" s="88" t="s">
        <v>606</v>
      </c>
      <c r="D101" s="91" t="s">
        <v>488</v>
      </c>
      <c r="E101" s="181" t="s">
        <v>106</v>
      </c>
      <c r="F101" s="182">
        <v>1360.8</v>
      </c>
      <c r="G101" s="93" t="s">
        <v>613</v>
      </c>
      <c r="H101" s="108">
        <v>43941</v>
      </c>
      <c r="L101" s="36"/>
    </row>
    <row r="102" spans="1:12" s="2" customFormat="1" ht="24.95" customHeight="1" x14ac:dyDescent="0.25">
      <c r="A102" s="106">
        <v>93</v>
      </c>
      <c r="B102" s="92">
        <v>43880</v>
      </c>
      <c r="C102" s="88" t="s">
        <v>607</v>
      </c>
      <c r="D102" s="91" t="s">
        <v>471</v>
      </c>
      <c r="E102" s="181" t="s">
        <v>106</v>
      </c>
      <c r="F102" s="182">
        <v>319.39999999999998</v>
      </c>
      <c r="G102" s="93" t="s">
        <v>614</v>
      </c>
      <c r="H102" s="108">
        <v>43941</v>
      </c>
      <c r="L102" s="36"/>
    </row>
    <row r="103" spans="1:12" s="2" customFormat="1" ht="24.95" customHeight="1" x14ac:dyDescent="0.25">
      <c r="A103" s="106">
        <v>94</v>
      </c>
      <c r="B103" s="92">
        <v>43895</v>
      </c>
      <c r="C103" s="88" t="s">
        <v>608</v>
      </c>
      <c r="D103" s="91" t="s">
        <v>471</v>
      </c>
      <c r="E103" s="181" t="s">
        <v>106</v>
      </c>
      <c r="F103" s="182">
        <v>1079.56</v>
      </c>
      <c r="G103" s="93" t="s">
        <v>615</v>
      </c>
      <c r="H103" s="108">
        <v>43941</v>
      </c>
      <c r="L103" s="36"/>
    </row>
    <row r="104" spans="1:12" s="2" customFormat="1" ht="24.95" customHeight="1" x14ac:dyDescent="0.25">
      <c r="A104" s="106">
        <v>95</v>
      </c>
      <c r="B104" s="92">
        <v>43899</v>
      </c>
      <c r="C104" s="170">
        <v>2557176</v>
      </c>
      <c r="D104" s="91" t="s">
        <v>479</v>
      </c>
      <c r="E104" s="181" t="s">
        <v>106</v>
      </c>
      <c r="F104" s="182">
        <v>1250</v>
      </c>
      <c r="G104" s="93" t="s">
        <v>616</v>
      </c>
      <c r="H104" s="108">
        <v>43941</v>
      </c>
      <c r="L104" s="36"/>
    </row>
    <row r="105" spans="1:12" s="2" customFormat="1" ht="24.95" customHeight="1" x14ac:dyDescent="0.25">
      <c r="A105" s="106">
        <v>96</v>
      </c>
      <c r="B105" s="92">
        <v>43909</v>
      </c>
      <c r="C105" s="170" t="s">
        <v>609</v>
      </c>
      <c r="D105" s="91" t="s">
        <v>479</v>
      </c>
      <c r="E105" s="181" t="s">
        <v>106</v>
      </c>
      <c r="F105" s="182">
        <v>83.33</v>
      </c>
      <c r="G105" s="93" t="s">
        <v>617</v>
      </c>
      <c r="H105" s="108">
        <v>43941</v>
      </c>
      <c r="L105" s="36"/>
    </row>
    <row r="106" spans="1:12" s="2" customFormat="1" ht="24.95" customHeight="1" x14ac:dyDescent="0.25">
      <c r="A106" s="106">
        <v>97</v>
      </c>
      <c r="B106" s="92">
        <v>43910</v>
      </c>
      <c r="C106" s="170" t="s">
        <v>619</v>
      </c>
      <c r="D106" s="91" t="s">
        <v>474</v>
      </c>
      <c r="E106" s="181" t="s">
        <v>106</v>
      </c>
      <c r="F106" s="182">
        <v>288</v>
      </c>
      <c r="G106" s="93" t="s">
        <v>618</v>
      </c>
      <c r="H106" s="108">
        <v>43941</v>
      </c>
      <c r="L106" s="36"/>
    </row>
    <row r="107" spans="1:12" s="2" customFormat="1" ht="24.95" customHeight="1" x14ac:dyDescent="0.25">
      <c r="A107" s="106">
        <v>98</v>
      </c>
      <c r="B107" s="92">
        <v>43909</v>
      </c>
      <c r="C107" s="170">
        <v>43151</v>
      </c>
      <c r="D107" s="91" t="s">
        <v>493</v>
      </c>
      <c r="E107" s="181" t="s">
        <v>107</v>
      </c>
      <c r="F107" s="182">
        <v>1640.6</v>
      </c>
      <c r="G107" s="93" t="s">
        <v>620</v>
      </c>
      <c r="H107" s="108">
        <v>43941</v>
      </c>
      <c r="L107" s="36"/>
    </row>
    <row r="108" spans="1:12" s="2" customFormat="1" ht="24.95" customHeight="1" x14ac:dyDescent="0.25">
      <c r="A108" s="106">
        <v>99</v>
      </c>
      <c r="B108" s="92">
        <v>43914</v>
      </c>
      <c r="C108" s="170">
        <v>33405</v>
      </c>
      <c r="D108" s="91" t="s">
        <v>477</v>
      </c>
      <c r="E108" s="181" t="s">
        <v>107</v>
      </c>
      <c r="F108" s="182">
        <v>925.2</v>
      </c>
      <c r="G108" s="93" t="s">
        <v>621</v>
      </c>
      <c r="H108" s="108">
        <v>43943</v>
      </c>
      <c r="L108" s="36"/>
    </row>
    <row r="109" spans="1:12" s="2" customFormat="1" ht="24.95" customHeight="1" x14ac:dyDescent="0.25">
      <c r="A109" s="106">
        <v>100</v>
      </c>
      <c r="B109" s="92">
        <v>43893</v>
      </c>
      <c r="C109" s="170" t="s">
        <v>623</v>
      </c>
      <c r="D109" s="91" t="s">
        <v>501</v>
      </c>
      <c r="E109" s="181" t="s">
        <v>107</v>
      </c>
      <c r="F109" s="182">
        <v>1911</v>
      </c>
      <c r="G109" s="93" t="s">
        <v>622</v>
      </c>
      <c r="H109" s="108">
        <v>43943</v>
      </c>
      <c r="L109" s="36"/>
    </row>
    <row r="110" spans="1:12" s="2" customFormat="1" ht="24.95" customHeight="1" x14ac:dyDescent="0.25">
      <c r="A110" s="106">
        <v>101</v>
      </c>
      <c r="B110" s="92">
        <v>43909</v>
      </c>
      <c r="C110" s="170" t="s">
        <v>625</v>
      </c>
      <c r="D110" s="91" t="s">
        <v>593</v>
      </c>
      <c r="E110" s="181" t="s">
        <v>107</v>
      </c>
      <c r="F110" s="182">
        <v>1267.98</v>
      </c>
      <c r="G110" s="93" t="s">
        <v>624</v>
      </c>
      <c r="H110" s="108">
        <v>43944</v>
      </c>
      <c r="L110" s="36"/>
    </row>
    <row r="111" spans="1:12" s="2" customFormat="1" ht="24.95" customHeight="1" x14ac:dyDescent="0.25">
      <c r="A111" s="106">
        <v>102</v>
      </c>
      <c r="B111" s="92">
        <v>43910</v>
      </c>
      <c r="C111" s="170" t="s">
        <v>627</v>
      </c>
      <c r="D111" s="91" t="s">
        <v>490</v>
      </c>
      <c r="E111" s="181" t="s">
        <v>107</v>
      </c>
      <c r="F111" s="182">
        <v>3950.87</v>
      </c>
      <c r="G111" s="93" t="s">
        <v>626</v>
      </c>
      <c r="H111" s="108">
        <v>43945</v>
      </c>
      <c r="L111" s="36"/>
    </row>
    <row r="112" spans="1:12" s="2" customFormat="1" ht="24.95" customHeight="1" x14ac:dyDescent="0.25">
      <c r="A112" s="106">
        <v>103</v>
      </c>
      <c r="B112" s="92">
        <v>43891</v>
      </c>
      <c r="C112" s="170">
        <v>62415492</v>
      </c>
      <c r="D112" s="91" t="s">
        <v>629</v>
      </c>
      <c r="E112" s="181" t="s">
        <v>439</v>
      </c>
      <c r="F112" s="182">
        <v>40458.86</v>
      </c>
      <c r="G112" s="93" t="s">
        <v>628</v>
      </c>
      <c r="H112" s="108">
        <v>43948</v>
      </c>
      <c r="L112" s="36"/>
    </row>
    <row r="113" spans="1:12" s="2" customFormat="1" ht="24.95" customHeight="1" x14ac:dyDescent="0.25">
      <c r="A113" s="106">
        <v>104</v>
      </c>
      <c r="B113" s="92">
        <v>43901</v>
      </c>
      <c r="C113" s="170" t="s">
        <v>630</v>
      </c>
      <c r="D113" s="91" t="s">
        <v>471</v>
      </c>
      <c r="E113" s="181" t="s">
        <v>106</v>
      </c>
      <c r="F113" s="182">
        <v>425.33</v>
      </c>
      <c r="G113" s="93" t="s">
        <v>641</v>
      </c>
      <c r="H113" s="108">
        <v>43948</v>
      </c>
      <c r="L113" s="36"/>
    </row>
    <row r="114" spans="1:12" s="2" customFormat="1" ht="24.95" customHeight="1" x14ac:dyDescent="0.25">
      <c r="A114" s="106">
        <v>105</v>
      </c>
      <c r="B114" s="92">
        <v>43916</v>
      </c>
      <c r="C114" s="170" t="s">
        <v>631</v>
      </c>
      <c r="D114" s="91" t="s">
        <v>471</v>
      </c>
      <c r="E114" s="181" t="s">
        <v>106</v>
      </c>
      <c r="F114" s="182">
        <v>425.33</v>
      </c>
      <c r="G114" s="93" t="s">
        <v>642</v>
      </c>
      <c r="H114" s="108">
        <v>43948</v>
      </c>
      <c r="L114" s="36"/>
    </row>
    <row r="115" spans="1:12" s="2" customFormat="1" ht="24.95" customHeight="1" x14ac:dyDescent="0.25">
      <c r="A115" s="106">
        <v>106</v>
      </c>
      <c r="B115" s="92">
        <v>43916</v>
      </c>
      <c r="C115" s="170" t="s">
        <v>632</v>
      </c>
      <c r="D115" s="91" t="s">
        <v>471</v>
      </c>
      <c r="E115" s="181" t="s">
        <v>106</v>
      </c>
      <c r="F115" s="182">
        <v>94.8</v>
      </c>
      <c r="G115" s="93" t="s">
        <v>643</v>
      </c>
      <c r="H115" s="108">
        <v>43948</v>
      </c>
      <c r="L115" s="36"/>
    </row>
    <row r="116" spans="1:12" s="2" customFormat="1" ht="24.95" customHeight="1" x14ac:dyDescent="0.25">
      <c r="A116" s="106">
        <v>107</v>
      </c>
      <c r="B116" s="92">
        <v>43916</v>
      </c>
      <c r="C116" s="170" t="s">
        <v>633</v>
      </c>
      <c r="D116" s="91" t="s">
        <v>471</v>
      </c>
      <c r="E116" s="181" t="s">
        <v>106</v>
      </c>
      <c r="F116" s="182">
        <v>325.95999999999998</v>
      </c>
      <c r="G116" s="93" t="s">
        <v>644</v>
      </c>
      <c r="H116" s="108">
        <v>43948</v>
      </c>
      <c r="L116" s="36"/>
    </row>
    <row r="117" spans="1:12" s="2" customFormat="1" ht="24.95" customHeight="1" x14ac:dyDescent="0.25">
      <c r="A117" s="106">
        <v>108</v>
      </c>
      <c r="B117" s="92">
        <v>43887</v>
      </c>
      <c r="C117" s="170" t="s">
        <v>634</v>
      </c>
      <c r="D117" s="91" t="s">
        <v>471</v>
      </c>
      <c r="E117" s="181" t="s">
        <v>106</v>
      </c>
      <c r="F117" s="182">
        <v>1119.78</v>
      </c>
      <c r="G117" s="93" t="s">
        <v>645</v>
      </c>
      <c r="H117" s="108">
        <v>43948</v>
      </c>
      <c r="L117" s="36"/>
    </row>
    <row r="118" spans="1:12" s="2" customFormat="1" ht="24.95" customHeight="1" x14ac:dyDescent="0.25">
      <c r="A118" s="106">
        <v>109</v>
      </c>
      <c r="B118" s="92">
        <v>43887</v>
      </c>
      <c r="C118" s="170" t="s">
        <v>635</v>
      </c>
      <c r="D118" s="91" t="s">
        <v>471</v>
      </c>
      <c r="E118" s="181" t="s">
        <v>106</v>
      </c>
      <c r="F118" s="182">
        <v>143.19999999999999</v>
      </c>
      <c r="G118" s="93" t="s">
        <v>646</v>
      </c>
      <c r="H118" s="108">
        <v>43948</v>
      </c>
      <c r="L118" s="36"/>
    </row>
    <row r="119" spans="1:12" s="2" customFormat="1" ht="24.95" customHeight="1" x14ac:dyDescent="0.25">
      <c r="A119" s="106">
        <v>110</v>
      </c>
      <c r="B119" s="92">
        <v>43902</v>
      </c>
      <c r="C119" s="170" t="s">
        <v>636</v>
      </c>
      <c r="D119" s="91" t="s">
        <v>471</v>
      </c>
      <c r="E119" s="181" t="s">
        <v>106</v>
      </c>
      <c r="F119" s="182">
        <v>686.16</v>
      </c>
      <c r="G119" s="93" t="s">
        <v>647</v>
      </c>
      <c r="H119" s="108">
        <v>43948</v>
      </c>
      <c r="L119" s="36"/>
    </row>
    <row r="120" spans="1:12" s="2" customFormat="1" ht="24.95" customHeight="1" x14ac:dyDescent="0.25">
      <c r="A120" s="106">
        <v>111</v>
      </c>
      <c r="B120" s="92">
        <v>43903</v>
      </c>
      <c r="C120" s="170" t="s">
        <v>637</v>
      </c>
      <c r="D120" s="91" t="s">
        <v>488</v>
      </c>
      <c r="E120" s="181" t="s">
        <v>106</v>
      </c>
      <c r="F120" s="182">
        <v>1417.05</v>
      </c>
      <c r="G120" s="93" t="s">
        <v>648</v>
      </c>
      <c r="H120" s="108">
        <v>43948</v>
      </c>
      <c r="L120" s="36"/>
    </row>
    <row r="121" spans="1:12" s="2" customFormat="1" ht="24.95" customHeight="1" x14ac:dyDescent="0.25">
      <c r="A121" s="106">
        <v>112</v>
      </c>
      <c r="B121" s="92">
        <v>43920</v>
      </c>
      <c r="C121" s="170" t="s">
        <v>638</v>
      </c>
      <c r="D121" s="91" t="s">
        <v>490</v>
      </c>
      <c r="E121" s="181" t="s">
        <v>107</v>
      </c>
      <c r="F121" s="182">
        <v>3977.4</v>
      </c>
      <c r="G121" s="93" t="s">
        <v>649</v>
      </c>
      <c r="H121" s="108">
        <v>43948</v>
      </c>
      <c r="L121" s="36"/>
    </row>
    <row r="122" spans="1:12" s="2" customFormat="1" ht="24.95" customHeight="1" x14ac:dyDescent="0.25">
      <c r="A122" s="106">
        <v>113</v>
      </c>
      <c r="B122" s="92">
        <v>43920</v>
      </c>
      <c r="C122" s="170" t="s">
        <v>639</v>
      </c>
      <c r="D122" s="91" t="s">
        <v>490</v>
      </c>
      <c r="E122" s="181" t="s">
        <v>107</v>
      </c>
      <c r="F122" s="182">
        <v>3328.61</v>
      </c>
      <c r="G122" s="93" t="s">
        <v>650</v>
      </c>
      <c r="H122" s="108">
        <v>43948</v>
      </c>
      <c r="L122" s="36"/>
    </row>
    <row r="123" spans="1:12" s="2" customFormat="1" ht="24.95" customHeight="1" x14ac:dyDescent="0.25">
      <c r="A123" s="106">
        <v>114</v>
      </c>
      <c r="B123" s="92">
        <v>43901</v>
      </c>
      <c r="C123" s="88" t="s">
        <v>640</v>
      </c>
      <c r="D123" s="91" t="s">
        <v>569</v>
      </c>
      <c r="E123" s="181" t="s">
        <v>107</v>
      </c>
      <c r="F123" s="182">
        <v>448.2</v>
      </c>
      <c r="G123" s="93" t="s">
        <v>651</v>
      </c>
      <c r="H123" s="108">
        <v>43948</v>
      </c>
      <c r="L123" s="36"/>
    </row>
    <row r="124" spans="1:12" s="2" customFormat="1" ht="24.95" customHeight="1" x14ac:dyDescent="0.25">
      <c r="A124" s="106">
        <v>115</v>
      </c>
      <c r="B124" s="92">
        <v>43935</v>
      </c>
      <c r="C124" s="170">
        <v>53980</v>
      </c>
      <c r="D124" s="91" t="s">
        <v>504</v>
      </c>
      <c r="E124" s="181" t="s">
        <v>117</v>
      </c>
      <c r="F124" s="182">
        <v>6264.18</v>
      </c>
      <c r="G124" s="93" t="s">
        <v>652</v>
      </c>
      <c r="H124" s="108">
        <v>43950</v>
      </c>
      <c r="L124" s="36"/>
    </row>
    <row r="125" spans="1:12" s="2" customFormat="1" ht="24.95" customHeight="1" x14ac:dyDescent="0.25">
      <c r="A125" s="106">
        <v>116</v>
      </c>
      <c r="B125" s="92">
        <v>43935</v>
      </c>
      <c r="C125" s="170">
        <v>313598</v>
      </c>
      <c r="D125" s="91" t="s">
        <v>540</v>
      </c>
      <c r="E125" s="181" t="s">
        <v>117</v>
      </c>
      <c r="F125" s="182">
        <v>1189.6600000000001</v>
      </c>
      <c r="G125" s="93" t="s">
        <v>653</v>
      </c>
      <c r="H125" s="108">
        <v>43950</v>
      </c>
      <c r="L125" s="36"/>
    </row>
    <row r="126" spans="1:12" s="2" customFormat="1" ht="24.95" customHeight="1" x14ac:dyDescent="0.25">
      <c r="A126" s="106">
        <v>117</v>
      </c>
      <c r="B126" s="92">
        <v>43923</v>
      </c>
      <c r="C126" s="170">
        <v>5463</v>
      </c>
      <c r="D126" s="91" t="s">
        <v>505</v>
      </c>
      <c r="E126" s="181" t="s">
        <v>111</v>
      </c>
      <c r="F126" s="182">
        <v>94112.76</v>
      </c>
      <c r="G126" s="93" t="s">
        <v>654</v>
      </c>
      <c r="H126" s="108">
        <v>43951</v>
      </c>
      <c r="L126" s="36"/>
    </row>
    <row r="127" spans="1:12" s="2" customFormat="1" ht="24.95" customHeight="1" x14ac:dyDescent="0.25">
      <c r="A127" s="106">
        <v>118</v>
      </c>
      <c r="B127" s="92">
        <v>43921</v>
      </c>
      <c r="C127" s="170" t="s">
        <v>656</v>
      </c>
      <c r="D127" s="91" t="s">
        <v>488</v>
      </c>
      <c r="E127" s="181" t="s">
        <v>106</v>
      </c>
      <c r="F127" s="182">
        <v>1292.76</v>
      </c>
      <c r="G127" s="93" t="s">
        <v>655</v>
      </c>
      <c r="H127" s="108">
        <v>43951</v>
      </c>
      <c r="L127" s="36"/>
    </row>
    <row r="128" spans="1:12" s="2" customFormat="1" ht="24.95" customHeight="1" x14ac:dyDescent="0.25">
      <c r="A128" s="106">
        <v>119</v>
      </c>
      <c r="B128" s="92">
        <v>43936</v>
      </c>
      <c r="C128" s="170">
        <v>218</v>
      </c>
      <c r="D128" s="91" t="s">
        <v>506</v>
      </c>
      <c r="E128" s="181" t="s">
        <v>111</v>
      </c>
      <c r="F128" s="182">
        <v>74911.73</v>
      </c>
      <c r="G128" s="93" t="s">
        <v>657</v>
      </c>
      <c r="H128" s="108">
        <v>43951</v>
      </c>
      <c r="L128" s="36"/>
    </row>
    <row r="129" spans="1:12" s="2" customFormat="1" ht="24.95" customHeight="1" x14ac:dyDescent="0.25">
      <c r="A129" s="106">
        <v>120</v>
      </c>
      <c r="B129" s="92">
        <v>43937</v>
      </c>
      <c r="C129" s="170" t="s">
        <v>659</v>
      </c>
      <c r="D129" s="91" t="s">
        <v>546</v>
      </c>
      <c r="E129" s="181" t="s">
        <v>107</v>
      </c>
      <c r="F129" s="182">
        <v>1664.4</v>
      </c>
      <c r="G129" s="93" t="s">
        <v>658</v>
      </c>
      <c r="H129" s="108">
        <v>43951</v>
      </c>
      <c r="L129" s="36"/>
    </row>
    <row r="130" spans="1:12" s="2" customFormat="1" ht="24.95" customHeight="1" x14ac:dyDescent="0.25">
      <c r="A130" s="106">
        <v>121</v>
      </c>
      <c r="B130" s="92">
        <v>43909</v>
      </c>
      <c r="C130" s="170" t="s">
        <v>660</v>
      </c>
      <c r="D130" s="91" t="s">
        <v>593</v>
      </c>
      <c r="E130" s="181" t="s">
        <v>107</v>
      </c>
      <c r="F130" s="182">
        <v>1267.99</v>
      </c>
      <c r="G130" s="93" t="s">
        <v>662</v>
      </c>
      <c r="H130" s="108">
        <v>43951</v>
      </c>
      <c r="L130" s="36"/>
    </row>
    <row r="131" spans="1:12" s="2" customFormat="1" ht="24.95" customHeight="1" x14ac:dyDescent="0.25">
      <c r="A131" s="106">
        <v>122</v>
      </c>
      <c r="B131" s="92">
        <v>43896</v>
      </c>
      <c r="C131" s="170">
        <v>200249185</v>
      </c>
      <c r="D131" s="91" t="s">
        <v>491</v>
      </c>
      <c r="E131" s="181" t="s">
        <v>439</v>
      </c>
      <c r="F131" s="182">
        <v>38815.379999999997</v>
      </c>
      <c r="G131" s="93" t="s">
        <v>663</v>
      </c>
      <c r="H131" s="108">
        <v>43951</v>
      </c>
      <c r="L131" s="36"/>
    </row>
    <row r="132" spans="1:12" s="2" customFormat="1" ht="24.95" customHeight="1" x14ac:dyDescent="0.25">
      <c r="A132" s="106">
        <v>123</v>
      </c>
      <c r="B132" s="92">
        <v>43921</v>
      </c>
      <c r="C132" s="170" t="s">
        <v>661</v>
      </c>
      <c r="D132" s="91" t="s">
        <v>471</v>
      </c>
      <c r="E132" s="181" t="s">
        <v>106</v>
      </c>
      <c r="F132" s="182">
        <v>18.7</v>
      </c>
      <c r="G132" s="93" t="s">
        <v>664</v>
      </c>
      <c r="H132" s="108">
        <v>43951</v>
      </c>
      <c r="L132" s="36"/>
    </row>
    <row r="133" spans="1:12" s="2" customFormat="1" ht="24.95" customHeight="1" x14ac:dyDescent="0.25">
      <c r="A133" s="106">
        <v>124</v>
      </c>
      <c r="B133" s="92">
        <v>43923</v>
      </c>
      <c r="C133" s="170">
        <v>43238</v>
      </c>
      <c r="D133" s="91" t="s">
        <v>493</v>
      </c>
      <c r="E133" s="181" t="s">
        <v>107</v>
      </c>
      <c r="F133" s="182">
        <v>690.25</v>
      </c>
      <c r="G133" s="93" t="s">
        <v>541</v>
      </c>
      <c r="H133" s="108">
        <v>43955</v>
      </c>
      <c r="L133" s="36"/>
    </row>
    <row r="134" spans="1:12" s="2" customFormat="1" ht="24.95" customHeight="1" x14ac:dyDescent="0.25">
      <c r="A134" s="106">
        <v>125</v>
      </c>
      <c r="B134" s="92">
        <v>43908</v>
      </c>
      <c r="C134" s="170" t="s">
        <v>666</v>
      </c>
      <c r="D134" s="91" t="s">
        <v>546</v>
      </c>
      <c r="E134" s="181" t="s">
        <v>107</v>
      </c>
      <c r="F134" s="182">
        <v>778.08</v>
      </c>
      <c r="G134" s="93" t="s">
        <v>667</v>
      </c>
      <c r="H134" s="108">
        <v>43955</v>
      </c>
      <c r="L134" s="36"/>
    </row>
    <row r="135" spans="1:12" s="2" customFormat="1" ht="24.95" customHeight="1" x14ac:dyDescent="0.25">
      <c r="A135" s="106">
        <v>126</v>
      </c>
      <c r="B135" s="92">
        <v>43938</v>
      </c>
      <c r="C135" s="170" t="s">
        <v>668</v>
      </c>
      <c r="D135" s="91" t="s">
        <v>546</v>
      </c>
      <c r="E135" s="181" t="s">
        <v>107</v>
      </c>
      <c r="F135" s="182">
        <v>1998.35</v>
      </c>
      <c r="G135" s="93" t="s">
        <v>682</v>
      </c>
      <c r="H135" s="108">
        <v>43955</v>
      </c>
      <c r="L135" s="36"/>
    </row>
    <row r="136" spans="1:12" s="2" customFormat="1" ht="24.95" customHeight="1" x14ac:dyDescent="0.25">
      <c r="A136" s="106">
        <v>127</v>
      </c>
      <c r="B136" s="92">
        <v>43938</v>
      </c>
      <c r="C136" s="170">
        <v>54076</v>
      </c>
      <c r="D136" s="91" t="s">
        <v>504</v>
      </c>
      <c r="E136" s="181" t="s">
        <v>117</v>
      </c>
      <c r="F136" s="182">
        <v>6264.18</v>
      </c>
      <c r="G136" s="93" t="s">
        <v>683</v>
      </c>
      <c r="H136" s="108">
        <v>43955</v>
      </c>
      <c r="L136" s="36"/>
    </row>
    <row r="137" spans="1:12" s="2" customFormat="1" ht="24.95" customHeight="1" x14ac:dyDescent="0.25">
      <c r="A137" s="106">
        <v>128</v>
      </c>
      <c r="B137" s="92">
        <v>43923</v>
      </c>
      <c r="C137" s="170" t="s">
        <v>669</v>
      </c>
      <c r="D137" s="91" t="s">
        <v>471</v>
      </c>
      <c r="E137" s="181" t="s">
        <v>106</v>
      </c>
      <c r="F137" s="182">
        <v>527.99</v>
      </c>
      <c r="G137" s="93" t="s">
        <v>684</v>
      </c>
      <c r="H137" s="108">
        <v>43955</v>
      </c>
      <c r="L137" s="36"/>
    </row>
    <row r="138" spans="1:12" s="2" customFormat="1" ht="24.95" customHeight="1" x14ac:dyDescent="0.25">
      <c r="A138" s="106">
        <v>129</v>
      </c>
      <c r="B138" s="92">
        <v>43924</v>
      </c>
      <c r="C138" s="170" t="s">
        <v>671</v>
      </c>
      <c r="D138" s="91" t="s">
        <v>670</v>
      </c>
      <c r="E138" s="181" t="s">
        <v>107</v>
      </c>
      <c r="F138" s="182">
        <v>1704.25</v>
      </c>
      <c r="G138" s="93" t="s">
        <v>685</v>
      </c>
      <c r="H138" s="108">
        <v>43955</v>
      </c>
      <c r="L138" s="36"/>
    </row>
    <row r="139" spans="1:12" s="2" customFormat="1" ht="24.95" customHeight="1" x14ac:dyDescent="0.25">
      <c r="A139" s="106">
        <v>130</v>
      </c>
      <c r="B139" s="92">
        <v>43924</v>
      </c>
      <c r="C139" s="170" t="s">
        <v>672</v>
      </c>
      <c r="D139" s="91" t="s">
        <v>488</v>
      </c>
      <c r="E139" s="181" t="s">
        <v>106</v>
      </c>
      <c r="F139" s="182">
        <v>1091.0999999999999</v>
      </c>
      <c r="G139" s="93" t="s">
        <v>686</v>
      </c>
      <c r="H139" s="108">
        <v>43955</v>
      </c>
      <c r="L139" s="36"/>
    </row>
    <row r="140" spans="1:12" s="2" customFormat="1" ht="24.95" customHeight="1" x14ac:dyDescent="0.25">
      <c r="A140" s="106">
        <v>131</v>
      </c>
      <c r="B140" s="92">
        <v>43924</v>
      </c>
      <c r="C140" s="170">
        <v>85793</v>
      </c>
      <c r="D140" s="91" t="s">
        <v>484</v>
      </c>
      <c r="E140" s="181" t="s">
        <v>107</v>
      </c>
      <c r="F140" s="182">
        <v>596.16</v>
      </c>
      <c r="G140" s="93" t="s">
        <v>687</v>
      </c>
      <c r="H140" s="108">
        <v>43955</v>
      </c>
      <c r="L140" s="36"/>
    </row>
    <row r="141" spans="1:12" s="2" customFormat="1" ht="24.95" customHeight="1" x14ac:dyDescent="0.25">
      <c r="A141" s="106">
        <v>132</v>
      </c>
      <c r="B141" s="92">
        <v>43909</v>
      </c>
      <c r="C141" s="170" t="s">
        <v>673</v>
      </c>
      <c r="D141" s="91" t="s">
        <v>471</v>
      </c>
      <c r="E141" s="181" t="s">
        <v>106</v>
      </c>
      <c r="F141" s="182">
        <v>1091.6600000000001</v>
      </c>
      <c r="G141" s="93" t="s">
        <v>688</v>
      </c>
      <c r="H141" s="108">
        <v>43955</v>
      </c>
      <c r="L141" s="36"/>
    </row>
    <row r="142" spans="1:12" s="2" customFormat="1" ht="24.95" customHeight="1" x14ac:dyDescent="0.25">
      <c r="A142" s="106">
        <v>133</v>
      </c>
      <c r="B142" s="92">
        <v>43924</v>
      </c>
      <c r="C142" s="170">
        <v>847</v>
      </c>
      <c r="D142" s="91" t="s">
        <v>548</v>
      </c>
      <c r="E142" s="181" t="s">
        <v>111</v>
      </c>
      <c r="F142" s="182">
        <v>35024.58</v>
      </c>
      <c r="G142" s="93" t="s">
        <v>689</v>
      </c>
      <c r="H142" s="108">
        <v>43955</v>
      </c>
      <c r="L142" s="36"/>
    </row>
    <row r="143" spans="1:12" s="2" customFormat="1" ht="24.95" customHeight="1" x14ac:dyDescent="0.25">
      <c r="A143" s="106">
        <v>134</v>
      </c>
      <c r="B143" s="92">
        <v>43924</v>
      </c>
      <c r="C143" s="170">
        <v>6931</v>
      </c>
      <c r="D143" s="91" t="s">
        <v>674</v>
      </c>
      <c r="E143" s="181" t="s">
        <v>106</v>
      </c>
      <c r="F143" s="182">
        <v>420</v>
      </c>
      <c r="G143" s="93" t="s">
        <v>690</v>
      </c>
      <c r="H143" s="108">
        <v>43955</v>
      </c>
      <c r="L143" s="36"/>
    </row>
    <row r="144" spans="1:12" s="2" customFormat="1" ht="24.95" customHeight="1" x14ac:dyDescent="0.25">
      <c r="A144" s="106">
        <v>135</v>
      </c>
      <c r="B144" s="92">
        <v>43924</v>
      </c>
      <c r="C144" s="170">
        <v>33475</v>
      </c>
      <c r="D144" s="91" t="s">
        <v>477</v>
      </c>
      <c r="E144" s="181" t="s">
        <v>107</v>
      </c>
      <c r="F144" s="182">
        <v>778.8</v>
      </c>
      <c r="G144" s="93" t="s">
        <v>691</v>
      </c>
      <c r="H144" s="108">
        <v>43955</v>
      </c>
      <c r="L144" s="36"/>
    </row>
    <row r="145" spans="1:12" s="2" customFormat="1" ht="24.95" customHeight="1" x14ac:dyDescent="0.25">
      <c r="A145" s="106">
        <v>136</v>
      </c>
      <c r="B145" s="92">
        <v>43924</v>
      </c>
      <c r="C145" s="170">
        <v>3666</v>
      </c>
      <c r="D145" s="91" t="s">
        <v>483</v>
      </c>
      <c r="E145" s="181" t="s">
        <v>107</v>
      </c>
      <c r="F145" s="182">
        <v>1600</v>
      </c>
      <c r="G145" s="93" t="s">
        <v>692</v>
      </c>
      <c r="H145" s="108">
        <v>43955</v>
      </c>
      <c r="L145" s="36"/>
    </row>
    <row r="146" spans="1:12" s="2" customFormat="1" ht="24.95" customHeight="1" x14ac:dyDescent="0.25">
      <c r="A146" s="183">
        <v>137</v>
      </c>
      <c r="B146" s="92">
        <v>43924</v>
      </c>
      <c r="C146" s="170">
        <v>22217</v>
      </c>
      <c r="D146" s="91" t="s">
        <v>537</v>
      </c>
      <c r="E146" s="181" t="s">
        <v>106</v>
      </c>
      <c r="F146" s="182">
        <v>808.35</v>
      </c>
      <c r="G146" s="93" t="s">
        <v>693</v>
      </c>
      <c r="H146" s="108">
        <v>43955</v>
      </c>
      <c r="L146" s="36"/>
    </row>
    <row r="147" spans="1:12" s="2" customFormat="1" ht="24.95" customHeight="1" x14ac:dyDescent="0.25">
      <c r="A147" s="183">
        <v>138</v>
      </c>
      <c r="B147" s="92">
        <v>43910</v>
      </c>
      <c r="C147" s="170">
        <v>61771</v>
      </c>
      <c r="D147" s="91" t="s">
        <v>488</v>
      </c>
      <c r="E147" s="181" t="s">
        <v>106</v>
      </c>
      <c r="F147" s="182">
        <v>1360.8</v>
      </c>
      <c r="G147" s="93" t="s">
        <v>694</v>
      </c>
      <c r="H147" s="108">
        <v>43955</v>
      </c>
      <c r="L147" s="36"/>
    </row>
    <row r="148" spans="1:12" s="2" customFormat="1" ht="24.95" customHeight="1" x14ac:dyDescent="0.25">
      <c r="A148" s="183">
        <v>139</v>
      </c>
      <c r="B148" s="92">
        <v>43909</v>
      </c>
      <c r="C148" s="170" t="s">
        <v>675</v>
      </c>
      <c r="D148" s="91" t="s">
        <v>479</v>
      </c>
      <c r="E148" s="181" t="s">
        <v>106</v>
      </c>
      <c r="F148" s="182">
        <v>83.33</v>
      </c>
      <c r="G148" s="93" t="s">
        <v>695</v>
      </c>
      <c r="H148" s="108">
        <v>43955</v>
      </c>
      <c r="L148" s="36"/>
    </row>
    <row r="149" spans="1:12" s="2" customFormat="1" ht="24.95" customHeight="1" x14ac:dyDescent="0.25">
      <c r="A149" s="183">
        <v>140</v>
      </c>
      <c r="B149" s="92">
        <v>43895</v>
      </c>
      <c r="C149" s="170" t="s">
        <v>676</v>
      </c>
      <c r="D149" s="91" t="s">
        <v>471</v>
      </c>
      <c r="E149" s="181" t="s">
        <v>106</v>
      </c>
      <c r="F149" s="182">
        <v>1079.58</v>
      </c>
      <c r="G149" s="93" t="s">
        <v>696</v>
      </c>
      <c r="H149" s="108">
        <v>43955</v>
      </c>
      <c r="L149" s="36"/>
    </row>
    <row r="150" spans="1:12" s="2" customFormat="1" ht="24.95" customHeight="1" x14ac:dyDescent="0.25">
      <c r="A150" s="183">
        <v>141</v>
      </c>
      <c r="B150" s="92">
        <v>43910</v>
      </c>
      <c r="C150" s="170" t="s">
        <v>677</v>
      </c>
      <c r="D150" s="91" t="s">
        <v>474</v>
      </c>
      <c r="E150" s="181" t="s">
        <v>106</v>
      </c>
      <c r="F150" s="182">
        <v>288</v>
      </c>
      <c r="G150" s="93" t="s">
        <v>697</v>
      </c>
      <c r="H150" s="108">
        <v>43955</v>
      </c>
      <c r="L150" s="36"/>
    </row>
    <row r="151" spans="1:12" s="2" customFormat="1" ht="24.95" customHeight="1" x14ac:dyDescent="0.25">
      <c r="A151" s="183">
        <v>142</v>
      </c>
      <c r="B151" s="92">
        <v>43924</v>
      </c>
      <c r="C151" s="170">
        <v>429632</v>
      </c>
      <c r="D151" s="91" t="s">
        <v>490</v>
      </c>
      <c r="E151" s="181" t="s">
        <v>106</v>
      </c>
      <c r="F151" s="182">
        <v>581.57000000000005</v>
      </c>
      <c r="G151" s="93" t="s">
        <v>698</v>
      </c>
      <c r="H151" s="108">
        <v>43955</v>
      </c>
      <c r="L151" s="36"/>
    </row>
    <row r="152" spans="1:12" s="2" customFormat="1" ht="24.95" customHeight="1" x14ac:dyDescent="0.25">
      <c r="A152" s="107">
        <v>143</v>
      </c>
      <c r="B152" s="92">
        <v>43920</v>
      </c>
      <c r="C152" s="170" t="s">
        <v>678</v>
      </c>
      <c r="D152" s="91" t="s">
        <v>490</v>
      </c>
      <c r="E152" s="90" t="s">
        <v>107</v>
      </c>
      <c r="F152" s="94">
        <v>3977.4</v>
      </c>
      <c r="G152" s="93" t="s">
        <v>699</v>
      </c>
      <c r="H152" s="108">
        <v>43955</v>
      </c>
      <c r="L152" s="36"/>
    </row>
    <row r="153" spans="1:12" s="2" customFormat="1" ht="24.95" customHeight="1" x14ac:dyDescent="0.25">
      <c r="A153" s="107">
        <v>144</v>
      </c>
      <c r="B153" s="184">
        <v>43920</v>
      </c>
      <c r="C153" s="185" t="s">
        <v>679</v>
      </c>
      <c r="D153" s="186" t="s">
        <v>490</v>
      </c>
      <c r="E153" s="187" t="s">
        <v>107</v>
      </c>
      <c r="F153" s="188">
        <v>3328.61</v>
      </c>
      <c r="G153" s="93" t="s">
        <v>700</v>
      </c>
      <c r="H153" s="108">
        <v>43955</v>
      </c>
      <c r="L153" s="36"/>
    </row>
    <row r="154" spans="1:12" s="2" customFormat="1" ht="24.95" customHeight="1" x14ac:dyDescent="0.25">
      <c r="A154" s="107">
        <v>145</v>
      </c>
      <c r="B154" s="184">
        <v>43910</v>
      </c>
      <c r="C154" s="185" t="s">
        <v>680</v>
      </c>
      <c r="D154" s="186" t="s">
        <v>490</v>
      </c>
      <c r="E154" s="187" t="s">
        <v>107</v>
      </c>
      <c r="F154" s="188">
        <v>3950.87</v>
      </c>
      <c r="G154" s="93" t="s">
        <v>701</v>
      </c>
      <c r="H154" s="108">
        <v>43955</v>
      </c>
      <c r="L154" s="36"/>
    </row>
    <row r="155" spans="1:12" s="2" customFormat="1" ht="24.95" customHeight="1" x14ac:dyDescent="0.25">
      <c r="A155" s="107">
        <v>146</v>
      </c>
      <c r="B155" s="184">
        <v>43895</v>
      </c>
      <c r="C155" s="185" t="s">
        <v>681</v>
      </c>
      <c r="D155" s="186" t="s">
        <v>546</v>
      </c>
      <c r="E155" s="187" t="s">
        <v>107</v>
      </c>
      <c r="F155" s="188">
        <v>2754.22</v>
      </c>
      <c r="G155" s="93" t="s">
        <v>702</v>
      </c>
      <c r="H155" s="108">
        <v>43955</v>
      </c>
      <c r="L155" s="36"/>
    </row>
    <row r="156" spans="1:12" s="2" customFormat="1" ht="24.95" customHeight="1" x14ac:dyDescent="0.25">
      <c r="A156" s="107">
        <v>147</v>
      </c>
      <c r="B156" s="184">
        <v>43928</v>
      </c>
      <c r="C156" s="185" t="s">
        <v>704</v>
      </c>
      <c r="D156" s="186" t="s">
        <v>537</v>
      </c>
      <c r="E156" s="187" t="s">
        <v>106</v>
      </c>
      <c r="F156" s="188">
        <v>2049.4499999999998</v>
      </c>
      <c r="G156" s="189" t="s">
        <v>703</v>
      </c>
      <c r="H156" s="190">
        <v>43956</v>
      </c>
      <c r="L156" s="36"/>
    </row>
    <row r="157" spans="1:12" s="2" customFormat="1" ht="24.95" customHeight="1" x14ac:dyDescent="0.25">
      <c r="A157" s="107">
        <v>148</v>
      </c>
      <c r="B157" s="184">
        <v>43929</v>
      </c>
      <c r="C157" s="170">
        <v>73491</v>
      </c>
      <c r="D157" s="186" t="s">
        <v>490</v>
      </c>
      <c r="E157" s="187" t="s">
        <v>106</v>
      </c>
      <c r="F157" s="188">
        <v>1037.92</v>
      </c>
      <c r="G157" s="189" t="s">
        <v>705</v>
      </c>
      <c r="H157" s="190">
        <v>43957</v>
      </c>
      <c r="L157" s="36"/>
    </row>
    <row r="158" spans="1:12" s="2" customFormat="1" ht="24.95" customHeight="1" x14ac:dyDescent="0.25">
      <c r="A158" s="107">
        <v>149</v>
      </c>
      <c r="B158" s="184">
        <v>43927</v>
      </c>
      <c r="C158" s="170">
        <v>8841</v>
      </c>
      <c r="D158" s="186" t="s">
        <v>707</v>
      </c>
      <c r="E158" s="187" t="s">
        <v>106</v>
      </c>
      <c r="F158" s="188">
        <v>1259.0999999999999</v>
      </c>
      <c r="G158" s="189" t="s">
        <v>706</v>
      </c>
      <c r="H158" s="190">
        <v>43957</v>
      </c>
      <c r="L158" s="36"/>
    </row>
    <row r="159" spans="1:12" s="2" customFormat="1" ht="24.95" customHeight="1" x14ac:dyDescent="0.25">
      <c r="A159" s="107">
        <v>150</v>
      </c>
      <c r="B159" s="184">
        <v>43930</v>
      </c>
      <c r="C159" s="185" t="s">
        <v>708</v>
      </c>
      <c r="D159" s="186" t="s">
        <v>537</v>
      </c>
      <c r="E159" s="187" t="s">
        <v>106</v>
      </c>
      <c r="F159" s="188">
        <v>6706.63</v>
      </c>
      <c r="G159" s="189" t="s">
        <v>536</v>
      </c>
      <c r="H159" s="190">
        <v>43958</v>
      </c>
      <c r="L159" s="36"/>
    </row>
    <row r="160" spans="1:12" s="2" customFormat="1" ht="24.95" customHeight="1" x14ac:dyDescent="0.25">
      <c r="A160" s="107">
        <v>151</v>
      </c>
      <c r="B160" s="184">
        <v>43937</v>
      </c>
      <c r="C160" s="185" t="s">
        <v>709</v>
      </c>
      <c r="D160" s="186" t="s">
        <v>546</v>
      </c>
      <c r="E160" s="187" t="s">
        <v>107</v>
      </c>
      <c r="F160" s="188">
        <v>1663.9</v>
      </c>
      <c r="G160" s="189" t="s">
        <v>710</v>
      </c>
      <c r="H160" s="190">
        <v>43958</v>
      </c>
      <c r="L160" s="36"/>
    </row>
    <row r="161" spans="1:12" s="2" customFormat="1" ht="24.95" customHeight="1" x14ac:dyDescent="0.25">
      <c r="A161" s="107">
        <v>152</v>
      </c>
      <c r="B161" s="184">
        <v>43928</v>
      </c>
      <c r="C161" s="185" t="s">
        <v>712</v>
      </c>
      <c r="D161" s="186" t="s">
        <v>471</v>
      </c>
      <c r="E161" s="187" t="s">
        <v>106</v>
      </c>
      <c r="F161" s="188">
        <v>214.8</v>
      </c>
      <c r="G161" s="189" t="s">
        <v>711</v>
      </c>
      <c r="H161" s="190">
        <v>43958</v>
      </c>
      <c r="L161" s="36"/>
    </row>
    <row r="162" spans="1:12" s="2" customFormat="1" ht="24.95" customHeight="1" x14ac:dyDescent="0.25">
      <c r="A162" s="107">
        <v>153</v>
      </c>
      <c r="B162" s="184">
        <v>43910</v>
      </c>
      <c r="C162" s="185" t="s">
        <v>714</v>
      </c>
      <c r="D162" s="186" t="s">
        <v>490</v>
      </c>
      <c r="E162" s="187" t="s">
        <v>107</v>
      </c>
      <c r="F162" s="188">
        <v>3950.87</v>
      </c>
      <c r="G162" s="189" t="s">
        <v>713</v>
      </c>
      <c r="H162" s="190">
        <v>43959</v>
      </c>
      <c r="L162" s="36"/>
    </row>
    <row r="163" spans="1:12" s="2" customFormat="1" ht="24.95" customHeight="1" x14ac:dyDescent="0.25">
      <c r="A163" s="107">
        <v>154</v>
      </c>
      <c r="B163" s="184">
        <v>43929</v>
      </c>
      <c r="C163" s="185" t="s">
        <v>716</v>
      </c>
      <c r="D163" s="186" t="s">
        <v>488</v>
      </c>
      <c r="E163" s="187" t="s">
        <v>106</v>
      </c>
      <c r="F163" s="188">
        <v>1675.59</v>
      </c>
      <c r="G163" s="189" t="s">
        <v>715</v>
      </c>
      <c r="H163" s="190">
        <v>43959</v>
      </c>
      <c r="L163" s="36"/>
    </row>
    <row r="164" spans="1:12" s="2" customFormat="1" ht="24.95" customHeight="1" x14ac:dyDescent="0.25">
      <c r="A164" s="107">
        <v>155</v>
      </c>
      <c r="B164" s="184">
        <v>43902</v>
      </c>
      <c r="C164" s="185" t="s">
        <v>718</v>
      </c>
      <c r="D164" s="186" t="s">
        <v>471</v>
      </c>
      <c r="E164" s="187" t="s">
        <v>106</v>
      </c>
      <c r="F164" s="188">
        <v>686.18</v>
      </c>
      <c r="G164" s="189" t="s">
        <v>717</v>
      </c>
      <c r="H164" s="190">
        <v>43962</v>
      </c>
      <c r="L164" s="36"/>
    </row>
    <row r="165" spans="1:12" s="2" customFormat="1" ht="24.95" customHeight="1" x14ac:dyDescent="0.25">
      <c r="A165" s="107">
        <v>156</v>
      </c>
      <c r="B165" s="184">
        <v>43920</v>
      </c>
      <c r="C165" s="185" t="s">
        <v>719</v>
      </c>
      <c r="D165" s="186" t="s">
        <v>490</v>
      </c>
      <c r="E165" s="187" t="s">
        <v>107</v>
      </c>
      <c r="F165" s="188">
        <v>3977.4</v>
      </c>
      <c r="G165" s="189" t="s">
        <v>725</v>
      </c>
      <c r="H165" s="190">
        <v>43962</v>
      </c>
      <c r="L165" s="36"/>
    </row>
    <row r="166" spans="1:12" s="2" customFormat="1" ht="24.95" customHeight="1" x14ac:dyDescent="0.25">
      <c r="A166" s="107">
        <v>157</v>
      </c>
      <c r="B166" s="184">
        <v>43920</v>
      </c>
      <c r="C166" s="185" t="s">
        <v>720</v>
      </c>
      <c r="D166" s="186" t="s">
        <v>490</v>
      </c>
      <c r="E166" s="187" t="s">
        <v>107</v>
      </c>
      <c r="F166" s="188">
        <v>3328.61</v>
      </c>
      <c r="G166" s="189" t="s">
        <v>726</v>
      </c>
      <c r="H166" s="190">
        <v>43962</v>
      </c>
      <c r="L166" s="36"/>
    </row>
    <row r="167" spans="1:12" s="2" customFormat="1" ht="24.95" customHeight="1" x14ac:dyDescent="0.25">
      <c r="A167" s="107">
        <v>158</v>
      </c>
      <c r="B167" s="184">
        <v>43945</v>
      </c>
      <c r="C167" s="170">
        <v>314417</v>
      </c>
      <c r="D167" s="186" t="s">
        <v>540</v>
      </c>
      <c r="E167" s="187" t="s">
        <v>117</v>
      </c>
      <c r="F167" s="188">
        <v>1296.3699999999999</v>
      </c>
      <c r="G167" s="189" t="s">
        <v>727</v>
      </c>
      <c r="H167" s="190">
        <v>43962</v>
      </c>
      <c r="L167" s="36"/>
    </row>
    <row r="168" spans="1:12" s="2" customFormat="1" ht="24.95" customHeight="1" x14ac:dyDescent="0.25">
      <c r="A168" s="107">
        <v>159</v>
      </c>
      <c r="B168" s="184">
        <v>43930</v>
      </c>
      <c r="C168" s="170">
        <v>6756</v>
      </c>
      <c r="D168" s="186" t="s">
        <v>573</v>
      </c>
      <c r="E168" s="187" t="s">
        <v>106</v>
      </c>
      <c r="F168" s="188">
        <v>2875</v>
      </c>
      <c r="G168" s="189" t="s">
        <v>728</v>
      </c>
      <c r="H168" s="190">
        <v>43962</v>
      </c>
      <c r="L168" s="36"/>
    </row>
    <row r="169" spans="1:12" s="2" customFormat="1" ht="24.95" customHeight="1" x14ac:dyDescent="0.25">
      <c r="A169" s="107">
        <v>160</v>
      </c>
      <c r="B169" s="184">
        <v>43901</v>
      </c>
      <c r="C169" s="170" t="s">
        <v>721</v>
      </c>
      <c r="D169" s="186" t="s">
        <v>471</v>
      </c>
      <c r="E169" s="187" t="s">
        <v>106</v>
      </c>
      <c r="F169" s="188">
        <v>425.34</v>
      </c>
      <c r="G169" s="189" t="s">
        <v>729</v>
      </c>
      <c r="H169" s="190">
        <v>43962</v>
      </c>
      <c r="L169" s="36"/>
    </row>
    <row r="170" spans="1:12" s="2" customFormat="1" ht="24.95" customHeight="1" x14ac:dyDescent="0.25">
      <c r="A170" s="107">
        <v>161</v>
      </c>
      <c r="B170" s="184">
        <v>43916</v>
      </c>
      <c r="C170" s="170" t="s">
        <v>722</v>
      </c>
      <c r="D170" s="186" t="s">
        <v>471</v>
      </c>
      <c r="E170" s="187" t="s">
        <v>106</v>
      </c>
      <c r="F170" s="188">
        <v>425.33</v>
      </c>
      <c r="G170" s="189" t="s">
        <v>730</v>
      </c>
      <c r="H170" s="190">
        <v>43962</v>
      </c>
      <c r="L170" s="36"/>
    </row>
    <row r="171" spans="1:12" s="2" customFormat="1" ht="24.95" customHeight="1" x14ac:dyDescent="0.25">
      <c r="A171" s="107">
        <v>162</v>
      </c>
      <c r="B171" s="184">
        <v>43916</v>
      </c>
      <c r="C171" s="170" t="s">
        <v>723</v>
      </c>
      <c r="D171" s="186" t="s">
        <v>471</v>
      </c>
      <c r="E171" s="187" t="s">
        <v>106</v>
      </c>
      <c r="F171" s="188">
        <v>94.8</v>
      </c>
      <c r="G171" s="189" t="s">
        <v>731</v>
      </c>
      <c r="H171" s="190">
        <v>43962</v>
      </c>
      <c r="L171" s="36"/>
    </row>
    <row r="172" spans="1:12" s="2" customFormat="1" ht="24.95" customHeight="1" x14ac:dyDescent="0.25">
      <c r="A172" s="107">
        <v>163</v>
      </c>
      <c r="B172" s="184">
        <v>43916</v>
      </c>
      <c r="C172" s="170" t="s">
        <v>724</v>
      </c>
      <c r="D172" s="186" t="s">
        <v>471</v>
      </c>
      <c r="E172" s="187" t="s">
        <v>106</v>
      </c>
      <c r="F172" s="188">
        <v>325.95999999999998</v>
      </c>
      <c r="G172" s="189" t="s">
        <v>732</v>
      </c>
      <c r="H172" s="190">
        <v>43962</v>
      </c>
      <c r="L172" s="36"/>
    </row>
    <row r="173" spans="1:12" s="2" customFormat="1" ht="24.95" customHeight="1" x14ac:dyDescent="0.25">
      <c r="A173" s="107">
        <v>164</v>
      </c>
      <c r="B173" s="184">
        <v>43928</v>
      </c>
      <c r="C173" s="170" t="s">
        <v>734</v>
      </c>
      <c r="D173" s="186" t="s">
        <v>537</v>
      </c>
      <c r="E173" s="187" t="s">
        <v>106</v>
      </c>
      <c r="F173" s="188">
        <v>2049.4299999999998</v>
      </c>
      <c r="G173" s="189" t="s">
        <v>733</v>
      </c>
      <c r="H173" s="190">
        <v>43963</v>
      </c>
      <c r="L173" s="36"/>
    </row>
    <row r="174" spans="1:12" s="2" customFormat="1" ht="24.95" customHeight="1" x14ac:dyDescent="0.25">
      <c r="A174" s="107">
        <v>165</v>
      </c>
      <c r="B174" s="184">
        <v>43948</v>
      </c>
      <c r="C174" s="170">
        <v>54221</v>
      </c>
      <c r="D174" s="186" t="s">
        <v>504</v>
      </c>
      <c r="E174" s="187" t="s">
        <v>117</v>
      </c>
      <c r="F174" s="188">
        <v>6596.66</v>
      </c>
      <c r="G174" s="189" t="s">
        <v>735</v>
      </c>
      <c r="H174" s="190">
        <v>43963</v>
      </c>
      <c r="L174" s="36"/>
    </row>
    <row r="175" spans="1:12" s="2" customFormat="1" ht="24.95" customHeight="1" x14ac:dyDescent="0.25">
      <c r="A175" s="107">
        <v>166</v>
      </c>
      <c r="B175" s="184">
        <v>43934</v>
      </c>
      <c r="C175" s="170" t="s">
        <v>737</v>
      </c>
      <c r="D175" s="186" t="s">
        <v>471</v>
      </c>
      <c r="E175" s="187" t="s">
        <v>106</v>
      </c>
      <c r="F175" s="188">
        <v>76</v>
      </c>
      <c r="G175" s="189" t="s">
        <v>736</v>
      </c>
      <c r="H175" s="190">
        <v>43964</v>
      </c>
      <c r="L175" s="36"/>
    </row>
    <row r="176" spans="1:12" s="2" customFormat="1" ht="24.95" customHeight="1" x14ac:dyDescent="0.25">
      <c r="A176" s="107">
        <v>167</v>
      </c>
      <c r="B176" s="184">
        <v>43934</v>
      </c>
      <c r="C176" s="170" t="s">
        <v>738</v>
      </c>
      <c r="D176" s="186" t="s">
        <v>471</v>
      </c>
      <c r="E176" s="187" t="s">
        <v>106</v>
      </c>
      <c r="F176" s="188">
        <v>484</v>
      </c>
      <c r="G176" s="189" t="s">
        <v>741</v>
      </c>
      <c r="H176" s="190">
        <v>43964</v>
      </c>
      <c r="L176" s="36"/>
    </row>
    <row r="177" spans="1:12" s="2" customFormat="1" ht="24.95" customHeight="1" x14ac:dyDescent="0.25">
      <c r="A177" s="107">
        <v>168</v>
      </c>
      <c r="B177" s="184">
        <v>43934</v>
      </c>
      <c r="C177" s="170" t="s">
        <v>740</v>
      </c>
      <c r="D177" s="186" t="s">
        <v>739</v>
      </c>
      <c r="E177" s="187" t="s">
        <v>106</v>
      </c>
      <c r="F177" s="188">
        <v>805.5</v>
      </c>
      <c r="G177" s="189" t="s">
        <v>742</v>
      </c>
      <c r="H177" s="190">
        <v>43964</v>
      </c>
      <c r="L177" s="36"/>
    </row>
    <row r="178" spans="1:12" s="2" customFormat="1" ht="24.95" customHeight="1" x14ac:dyDescent="0.25">
      <c r="A178" s="107">
        <v>169</v>
      </c>
      <c r="B178" s="184">
        <v>43937</v>
      </c>
      <c r="C178" s="170">
        <v>33561</v>
      </c>
      <c r="D178" s="186" t="s">
        <v>477</v>
      </c>
      <c r="E178" s="187" t="s">
        <v>107</v>
      </c>
      <c r="F178" s="188">
        <v>460</v>
      </c>
      <c r="G178" s="189" t="s">
        <v>743</v>
      </c>
      <c r="H178" s="190">
        <v>43965</v>
      </c>
      <c r="L178" s="36"/>
    </row>
    <row r="179" spans="1:12" s="2" customFormat="1" ht="24.95" customHeight="1" x14ac:dyDescent="0.25">
      <c r="A179" s="107">
        <v>170</v>
      </c>
      <c r="B179" s="184">
        <v>43937</v>
      </c>
      <c r="C179" s="170" t="s">
        <v>745</v>
      </c>
      <c r="D179" s="186" t="s">
        <v>546</v>
      </c>
      <c r="E179" s="187" t="s">
        <v>107</v>
      </c>
      <c r="F179" s="188">
        <v>1663.9</v>
      </c>
      <c r="G179" s="189" t="s">
        <v>744</v>
      </c>
      <c r="H179" s="190">
        <v>43965</v>
      </c>
      <c r="L179" s="36"/>
    </row>
    <row r="180" spans="1:12" s="2" customFormat="1" ht="24.95" customHeight="1" x14ac:dyDescent="0.25">
      <c r="A180" s="107">
        <v>171</v>
      </c>
      <c r="B180" s="184">
        <v>43937</v>
      </c>
      <c r="C180" s="170">
        <v>22307</v>
      </c>
      <c r="D180" s="186" t="s">
        <v>537</v>
      </c>
      <c r="E180" s="187" t="s">
        <v>107</v>
      </c>
      <c r="F180" s="188">
        <v>720.5</v>
      </c>
      <c r="G180" s="189" t="s">
        <v>746</v>
      </c>
      <c r="H180" s="190">
        <v>43965</v>
      </c>
      <c r="L180" s="36"/>
    </row>
    <row r="181" spans="1:12" s="2" customFormat="1" ht="24.95" customHeight="1" x14ac:dyDescent="0.25">
      <c r="A181" s="107">
        <v>172</v>
      </c>
      <c r="B181" s="184">
        <v>43950</v>
      </c>
      <c r="C181" s="170">
        <v>314896</v>
      </c>
      <c r="D181" s="186" t="s">
        <v>540</v>
      </c>
      <c r="E181" s="187" t="s">
        <v>117</v>
      </c>
      <c r="F181" s="188">
        <v>1216.33</v>
      </c>
      <c r="G181" s="189" t="s">
        <v>747</v>
      </c>
      <c r="H181" s="190">
        <v>43965</v>
      </c>
      <c r="L181" s="36"/>
    </row>
    <row r="182" spans="1:12" s="2" customFormat="1" ht="24.95" customHeight="1" x14ac:dyDescent="0.25">
      <c r="A182" s="107">
        <v>173</v>
      </c>
      <c r="B182" s="184">
        <v>43921</v>
      </c>
      <c r="C182" s="170">
        <v>62183</v>
      </c>
      <c r="D182" s="186" t="s">
        <v>488</v>
      </c>
      <c r="E182" s="187" t="s">
        <v>106</v>
      </c>
      <c r="F182" s="188">
        <v>1292.76</v>
      </c>
      <c r="G182" s="189" t="s">
        <v>655</v>
      </c>
      <c r="H182" s="190">
        <v>43966</v>
      </c>
      <c r="L182" s="36"/>
    </row>
    <row r="183" spans="1:12" s="2" customFormat="1" ht="24.95" customHeight="1" x14ac:dyDescent="0.25">
      <c r="A183" s="107">
        <v>174</v>
      </c>
      <c r="B183" s="184">
        <v>43921</v>
      </c>
      <c r="C183" s="170" t="s">
        <v>749</v>
      </c>
      <c r="D183" s="186" t="s">
        <v>471</v>
      </c>
      <c r="E183" s="187" t="s">
        <v>106</v>
      </c>
      <c r="F183" s="188">
        <v>18.7</v>
      </c>
      <c r="G183" s="189" t="s">
        <v>748</v>
      </c>
      <c r="H183" s="190">
        <v>43966</v>
      </c>
      <c r="L183" s="36"/>
    </row>
    <row r="184" spans="1:12" s="2" customFormat="1" ht="24.95" customHeight="1" x14ac:dyDescent="0.25">
      <c r="A184" s="107">
        <v>175</v>
      </c>
      <c r="B184" s="184">
        <v>43936</v>
      </c>
      <c r="C184" s="170" t="s">
        <v>750</v>
      </c>
      <c r="D184" s="186" t="s">
        <v>471</v>
      </c>
      <c r="E184" s="187" t="s">
        <v>106</v>
      </c>
      <c r="F184" s="188">
        <v>45.8</v>
      </c>
      <c r="G184" s="189" t="s">
        <v>752</v>
      </c>
      <c r="H184" s="190">
        <v>43966</v>
      </c>
      <c r="L184" s="36"/>
    </row>
    <row r="185" spans="1:12" s="2" customFormat="1" ht="24.95" customHeight="1" x14ac:dyDescent="0.25">
      <c r="A185" s="107">
        <v>176</v>
      </c>
      <c r="B185" s="184">
        <v>43936</v>
      </c>
      <c r="C185" s="170" t="s">
        <v>751</v>
      </c>
      <c r="D185" s="186" t="s">
        <v>471</v>
      </c>
      <c r="E185" s="187" t="s">
        <v>106</v>
      </c>
      <c r="F185" s="188">
        <v>214.8</v>
      </c>
      <c r="G185" s="189" t="s">
        <v>753</v>
      </c>
      <c r="H185" s="190">
        <v>43966</v>
      </c>
      <c r="L185" s="36"/>
    </row>
    <row r="186" spans="1:12" s="2" customFormat="1" ht="24.95" customHeight="1" x14ac:dyDescent="0.25">
      <c r="A186" s="107">
        <v>177</v>
      </c>
      <c r="B186" s="184">
        <v>43938</v>
      </c>
      <c r="C186" s="170">
        <v>432047</v>
      </c>
      <c r="D186" s="186" t="s">
        <v>490</v>
      </c>
      <c r="E186" s="187" t="s">
        <v>106</v>
      </c>
      <c r="F186" s="188">
        <v>581.57000000000005</v>
      </c>
      <c r="G186" s="189" t="s">
        <v>754</v>
      </c>
      <c r="H186" s="190">
        <v>43966</v>
      </c>
      <c r="L186" s="36"/>
    </row>
    <row r="187" spans="1:12" s="2" customFormat="1" ht="24.95" customHeight="1" x14ac:dyDescent="0.25">
      <c r="A187" s="107">
        <v>178</v>
      </c>
      <c r="B187" s="184">
        <v>43937</v>
      </c>
      <c r="C187" s="170">
        <v>43288</v>
      </c>
      <c r="D187" s="186" t="s">
        <v>493</v>
      </c>
      <c r="E187" s="187" t="s">
        <v>107</v>
      </c>
      <c r="F187" s="188">
        <v>386.63</v>
      </c>
      <c r="G187" s="189" t="s">
        <v>541</v>
      </c>
      <c r="H187" s="190">
        <v>43969</v>
      </c>
      <c r="L187" s="36"/>
    </row>
    <row r="188" spans="1:12" s="2" customFormat="1" ht="24.95" customHeight="1" x14ac:dyDescent="0.25">
      <c r="A188" s="107">
        <v>179</v>
      </c>
      <c r="B188" s="184">
        <v>43937</v>
      </c>
      <c r="C188" s="170" t="s">
        <v>756</v>
      </c>
      <c r="D188" s="186" t="s">
        <v>488</v>
      </c>
      <c r="E188" s="187" t="s">
        <v>106</v>
      </c>
      <c r="F188" s="188">
        <v>1857.44</v>
      </c>
      <c r="G188" s="189" t="s">
        <v>755</v>
      </c>
      <c r="H188" s="190">
        <v>43969</v>
      </c>
      <c r="L188" s="36"/>
    </row>
    <row r="189" spans="1:12" s="2" customFormat="1" ht="24.95" customHeight="1" x14ac:dyDescent="0.25">
      <c r="A189" s="107">
        <v>180</v>
      </c>
      <c r="B189" s="184">
        <v>43937</v>
      </c>
      <c r="C189" s="170">
        <v>86320</v>
      </c>
      <c r="D189" s="186" t="s">
        <v>484</v>
      </c>
      <c r="E189" s="187" t="s">
        <v>107</v>
      </c>
      <c r="F189" s="188">
        <v>582.48</v>
      </c>
      <c r="G189" s="189" t="s">
        <v>768</v>
      </c>
      <c r="H189" s="190">
        <v>43969</v>
      </c>
      <c r="L189" s="36"/>
    </row>
    <row r="190" spans="1:12" s="2" customFormat="1" ht="24.95" customHeight="1" x14ac:dyDescent="0.25">
      <c r="A190" s="107">
        <v>181</v>
      </c>
      <c r="B190" s="184">
        <v>43908</v>
      </c>
      <c r="C190" s="170" t="s">
        <v>757</v>
      </c>
      <c r="D190" s="186" t="s">
        <v>546</v>
      </c>
      <c r="E190" s="187" t="s">
        <v>107</v>
      </c>
      <c r="F190" s="188">
        <v>778.08</v>
      </c>
      <c r="G190" s="189" t="s">
        <v>769</v>
      </c>
      <c r="H190" s="190">
        <v>43969</v>
      </c>
      <c r="L190" s="36"/>
    </row>
    <row r="191" spans="1:12" s="2" customFormat="1" ht="24.95" customHeight="1" x14ac:dyDescent="0.25">
      <c r="A191" s="107">
        <v>182</v>
      </c>
      <c r="B191" s="184">
        <v>43938</v>
      </c>
      <c r="C191" s="170" t="s">
        <v>758</v>
      </c>
      <c r="D191" s="186" t="s">
        <v>546</v>
      </c>
      <c r="E191" s="187" t="s">
        <v>107</v>
      </c>
      <c r="F191" s="188">
        <v>1998.35</v>
      </c>
      <c r="G191" s="189" t="s">
        <v>770</v>
      </c>
      <c r="H191" s="190">
        <v>43969</v>
      </c>
      <c r="L191" s="36"/>
    </row>
    <row r="192" spans="1:12" s="2" customFormat="1" ht="24.95" customHeight="1" x14ac:dyDescent="0.25">
      <c r="A192" s="107">
        <v>183</v>
      </c>
      <c r="B192" s="184">
        <v>43923</v>
      </c>
      <c r="C192" s="170" t="s">
        <v>759</v>
      </c>
      <c r="D192" s="186" t="s">
        <v>471</v>
      </c>
      <c r="E192" s="187" t="s">
        <v>106</v>
      </c>
      <c r="F192" s="188">
        <v>527.99</v>
      </c>
      <c r="G192" s="189" t="s">
        <v>771</v>
      </c>
      <c r="H192" s="190">
        <v>43969</v>
      </c>
      <c r="L192" s="36"/>
    </row>
    <row r="193" spans="1:12" s="2" customFormat="1" ht="24.95" customHeight="1" x14ac:dyDescent="0.25">
      <c r="A193" s="107">
        <v>184</v>
      </c>
      <c r="B193" s="184">
        <v>43938</v>
      </c>
      <c r="C193" s="170" t="s">
        <v>760</v>
      </c>
      <c r="D193" s="186" t="s">
        <v>471</v>
      </c>
      <c r="E193" s="187" t="s">
        <v>106</v>
      </c>
      <c r="F193" s="188">
        <v>484</v>
      </c>
      <c r="G193" s="189" t="s">
        <v>772</v>
      </c>
      <c r="H193" s="190">
        <v>43969</v>
      </c>
      <c r="L193" s="36"/>
    </row>
    <row r="194" spans="1:12" s="2" customFormat="1" ht="24.95" customHeight="1" x14ac:dyDescent="0.25">
      <c r="A194" s="107">
        <v>185</v>
      </c>
      <c r="B194" s="184">
        <v>43924</v>
      </c>
      <c r="C194" s="170" t="s">
        <v>761</v>
      </c>
      <c r="D194" s="186" t="s">
        <v>670</v>
      </c>
      <c r="E194" s="187" t="s">
        <v>107</v>
      </c>
      <c r="F194" s="188">
        <v>1704.25</v>
      </c>
      <c r="G194" s="189" t="s">
        <v>773</v>
      </c>
      <c r="H194" s="190">
        <v>43969</v>
      </c>
      <c r="L194" s="36"/>
    </row>
    <row r="195" spans="1:12" s="2" customFormat="1" ht="24.95" customHeight="1" x14ac:dyDescent="0.25">
      <c r="A195" s="107">
        <v>186</v>
      </c>
      <c r="B195" s="184">
        <v>43924</v>
      </c>
      <c r="C195" s="170" t="s">
        <v>762</v>
      </c>
      <c r="D195" s="186" t="s">
        <v>488</v>
      </c>
      <c r="E195" s="187" t="s">
        <v>106</v>
      </c>
      <c r="F195" s="188">
        <v>1091.0999999999999</v>
      </c>
      <c r="G195" s="189" t="s">
        <v>774</v>
      </c>
      <c r="H195" s="190">
        <v>43969</v>
      </c>
      <c r="L195" s="36"/>
    </row>
    <row r="196" spans="1:12" s="2" customFormat="1" ht="24.95" customHeight="1" x14ac:dyDescent="0.25">
      <c r="A196" s="107">
        <v>187</v>
      </c>
      <c r="B196" s="184">
        <v>43909</v>
      </c>
      <c r="C196" s="170" t="s">
        <v>763</v>
      </c>
      <c r="D196" s="186" t="s">
        <v>479</v>
      </c>
      <c r="E196" s="187" t="s">
        <v>106</v>
      </c>
      <c r="F196" s="188">
        <v>83.34</v>
      </c>
      <c r="G196" s="189" t="s">
        <v>775</v>
      </c>
      <c r="H196" s="190">
        <v>43969</v>
      </c>
      <c r="L196" s="36"/>
    </row>
    <row r="197" spans="1:12" s="2" customFormat="1" ht="24.95" customHeight="1" x14ac:dyDescent="0.25">
      <c r="A197" s="107">
        <v>188</v>
      </c>
      <c r="B197" s="184">
        <v>43939</v>
      </c>
      <c r="C197" s="170" t="s">
        <v>764</v>
      </c>
      <c r="D197" s="186" t="s">
        <v>471</v>
      </c>
      <c r="E197" s="187" t="s">
        <v>106</v>
      </c>
      <c r="F197" s="188">
        <v>106.4</v>
      </c>
      <c r="G197" s="189" t="s">
        <v>776</v>
      </c>
      <c r="H197" s="190">
        <v>43969</v>
      </c>
      <c r="L197" s="36"/>
    </row>
    <row r="198" spans="1:12" s="2" customFormat="1" ht="24.95" customHeight="1" x14ac:dyDescent="0.25">
      <c r="A198" s="107">
        <v>189</v>
      </c>
      <c r="B198" s="184">
        <v>43909</v>
      </c>
      <c r="C198" s="170" t="s">
        <v>765</v>
      </c>
      <c r="D198" s="186" t="s">
        <v>471</v>
      </c>
      <c r="E198" s="187" t="s">
        <v>106</v>
      </c>
      <c r="F198" s="188">
        <v>1091.68</v>
      </c>
      <c r="G198" s="189" t="s">
        <v>777</v>
      </c>
      <c r="H198" s="190">
        <v>43969</v>
      </c>
      <c r="L198" s="36"/>
    </row>
    <row r="199" spans="1:12" s="2" customFormat="1" ht="24.95" customHeight="1" x14ac:dyDescent="0.25">
      <c r="A199" s="107">
        <v>190</v>
      </c>
      <c r="B199" s="184">
        <v>43920</v>
      </c>
      <c r="C199" s="170" t="s">
        <v>766</v>
      </c>
      <c r="D199" s="186" t="s">
        <v>490</v>
      </c>
      <c r="E199" s="187" t="s">
        <v>107</v>
      </c>
      <c r="F199" s="188">
        <v>3977.4</v>
      </c>
      <c r="G199" s="189" t="s">
        <v>778</v>
      </c>
      <c r="H199" s="190">
        <v>43969</v>
      </c>
      <c r="L199" s="36"/>
    </row>
    <row r="200" spans="1:12" s="2" customFormat="1" ht="24.95" customHeight="1" x14ac:dyDescent="0.25">
      <c r="A200" s="107">
        <v>191</v>
      </c>
      <c r="B200" s="184">
        <v>43920</v>
      </c>
      <c r="C200" s="170" t="s">
        <v>767</v>
      </c>
      <c r="D200" s="186" t="s">
        <v>490</v>
      </c>
      <c r="E200" s="187" t="s">
        <v>107</v>
      </c>
      <c r="F200" s="188">
        <v>3328.61</v>
      </c>
      <c r="G200" s="189" t="s">
        <v>779</v>
      </c>
      <c r="H200" s="190">
        <v>43969</v>
      </c>
      <c r="L200" s="36"/>
    </row>
    <row r="201" spans="1:12" s="2" customFormat="1" ht="24.95" customHeight="1" x14ac:dyDescent="0.25">
      <c r="A201" s="107">
        <v>192</v>
      </c>
      <c r="B201" s="184">
        <v>43928</v>
      </c>
      <c r="C201" s="170" t="s">
        <v>781</v>
      </c>
      <c r="D201" s="186" t="s">
        <v>537</v>
      </c>
      <c r="E201" s="187" t="s">
        <v>106</v>
      </c>
      <c r="F201" s="188">
        <v>2049.4299999999998</v>
      </c>
      <c r="G201" s="189" t="s">
        <v>780</v>
      </c>
      <c r="H201" s="190">
        <v>43970</v>
      </c>
      <c r="L201" s="36"/>
    </row>
    <row r="202" spans="1:12" s="2" customFormat="1" ht="24.95" customHeight="1" x14ac:dyDescent="0.25">
      <c r="A202" s="107">
        <v>193</v>
      </c>
      <c r="B202" s="184">
        <v>43895</v>
      </c>
      <c r="C202" s="170" t="s">
        <v>783</v>
      </c>
      <c r="D202" s="186" t="s">
        <v>546</v>
      </c>
      <c r="E202" s="187" t="s">
        <v>107</v>
      </c>
      <c r="F202" s="188">
        <v>2754.22</v>
      </c>
      <c r="G202" s="189" t="s">
        <v>782</v>
      </c>
      <c r="H202" s="190">
        <v>43970</v>
      </c>
      <c r="L202" s="36"/>
    </row>
    <row r="203" spans="1:12" s="2" customFormat="1" ht="24.95" customHeight="1" x14ac:dyDescent="0.25">
      <c r="A203" s="107">
        <v>194</v>
      </c>
      <c r="B203" s="184">
        <v>43941</v>
      </c>
      <c r="C203" s="170" t="s">
        <v>786</v>
      </c>
      <c r="D203" s="186" t="s">
        <v>785</v>
      </c>
      <c r="E203" s="187" t="s">
        <v>106</v>
      </c>
      <c r="F203" s="188">
        <v>856.8</v>
      </c>
      <c r="G203" s="189" t="s">
        <v>784</v>
      </c>
      <c r="H203" s="190">
        <v>43971</v>
      </c>
      <c r="L203" s="36"/>
    </row>
    <row r="204" spans="1:12" s="2" customFormat="1" ht="24.95" customHeight="1" x14ac:dyDescent="0.25">
      <c r="A204" s="107">
        <v>195</v>
      </c>
      <c r="B204" s="184">
        <v>43941</v>
      </c>
      <c r="C204" s="170" t="s">
        <v>787</v>
      </c>
      <c r="D204" s="186" t="s">
        <v>471</v>
      </c>
      <c r="E204" s="187" t="s">
        <v>106</v>
      </c>
      <c r="F204" s="188">
        <v>85.07</v>
      </c>
      <c r="G204" s="189" t="s">
        <v>790</v>
      </c>
      <c r="H204" s="190">
        <v>43971</v>
      </c>
      <c r="L204" s="36"/>
    </row>
    <row r="205" spans="1:12" s="2" customFormat="1" ht="24.95" customHeight="1" x14ac:dyDescent="0.25">
      <c r="A205" s="107">
        <v>196</v>
      </c>
      <c r="B205" s="184">
        <v>43941</v>
      </c>
      <c r="C205" s="170" t="s">
        <v>788</v>
      </c>
      <c r="D205" s="186" t="s">
        <v>471</v>
      </c>
      <c r="E205" s="187" t="s">
        <v>106</v>
      </c>
      <c r="F205" s="188">
        <v>191.4</v>
      </c>
      <c r="G205" s="189" t="s">
        <v>791</v>
      </c>
      <c r="H205" s="190">
        <v>43971</v>
      </c>
      <c r="L205" s="36"/>
    </row>
    <row r="206" spans="1:12" s="2" customFormat="1" ht="24.95" customHeight="1" x14ac:dyDescent="0.25">
      <c r="A206" s="107">
        <v>197</v>
      </c>
      <c r="B206" s="184">
        <v>43941</v>
      </c>
      <c r="C206" s="170" t="s">
        <v>789</v>
      </c>
      <c r="D206" s="186" t="s">
        <v>739</v>
      </c>
      <c r="E206" s="187" t="s">
        <v>106</v>
      </c>
      <c r="F206" s="188">
        <v>1790</v>
      </c>
      <c r="G206" s="189" t="s">
        <v>792</v>
      </c>
      <c r="H206" s="190">
        <v>43971</v>
      </c>
      <c r="L206" s="36"/>
    </row>
    <row r="207" spans="1:12" s="2" customFormat="1" ht="24.95" customHeight="1" x14ac:dyDescent="0.25">
      <c r="A207" s="107">
        <v>198</v>
      </c>
      <c r="B207" s="184">
        <v>43957</v>
      </c>
      <c r="C207" s="170">
        <v>54422</v>
      </c>
      <c r="D207" s="186" t="s">
        <v>504</v>
      </c>
      <c r="E207" s="187" t="s">
        <v>117</v>
      </c>
      <c r="F207" s="188">
        <v>6924.33</v>
      </c>
      <c r="G207" s="189" t="s">
        <v>793</v>
      </c>
      <c r="H207" s="190">
        <v>43972</v>
      </c>
      <c r="L207" s="36"/>
    </row>
    <row r="208" spans="1:12" s="2" customFormat="1" ht="24.95" customHeight="1" x14ac:dyDescent="0.25">
      <c r="A208" s="107">
        <v>199</v>
      </c>
      <c r="B208" s="184">
        <v>43957</v>
      </c>
      <c r="C208" s="170">
        <v>315492</v>
      </c>
      <c r="D208" s="186" t="s">
        <v>540</v>
      </c>
      <c r="E208" s="187" t="s">
        <v>117</v>
      </c>
      <c r="F208" s="188">
        <v>266.77999999999997</v>
      </c>
      <c r="G208" s="189" t="s">
        <v>795</v>
      </c>
      <c r="H208" s="190">
        <v>43972</v>
      </c>
      <c r="L208" s="36"/>
    </row>
    <row r="209" spans="1:12" s="2" customFormat="1" ht="24.95" customHeight="1" x14ac:dyDescent="0.25">
      <c r="A209" s="107">
        <v>200</v>
      </c>
      <c r="B209" s="184">
        <v>43942</v>
      </c>
      <c r="C209" s="170" t="s">
        <v>794</v>
      </c>
      <c r="D209" s="186" t="s">
        <v>471</v>
      </c>
      <c r="E209" s="187" t="s">
        <v>106</v>
      </c>
      <c r="F209" s="188">
        <v>45.8</v>
      </c>
      <c r="G209" s="189" t="s">
        <v>796</v>
      </c>
      <c r="H209" s="190">
        <v>43972</v>
      </c>
      <c r="L209" s="36"/>
    </row>
    <row r="210" spans="1:12" s="2" customFormat="1" ht="24.95" customHeight="1" x14ac:dyDescent="0.25">
      <c r="A210" s="107">
        <v>201</v>
      </c>
      <c r="B210" s="184">
        <v>43943</v>
      </c>
      <c r="C210" s="170" t="s">
        <v>799</v>
      </c>
      <c r="D210" s="186" t="s">
        <v>798</v>
      </c>
      <c r="E210" s="187" t="s">
        <v>107</v>
      </c>
      <c r="F210" s="188">
        <v>1960</v>
      </c>
      <c r="G210" s="189" t="s">
        <v>797</v>
      </c>
      <c r="H210" s="190">
        <v>43973</v>
      </c>
      <c r="L210" s="36"/>
    </row>
    <row r="211" spans="1:12" s="2" customFormat="1" ht="24.95" customHeight="1" x14ac:dyDescent="0.25">
      <c r="A211" s="107">
        <v>202</v>
      </c>
      <c r="B211" s="184">
        <v>43928</v>
      </c>
      <c r="C211" s="170">
        <v>30942</v>
      </c>
      <c r="D211" s="186" t="s">
        <v>800</v>
      </c>
      <c r="E211" s="187" t="s">
        <v>106</v>
      </c>
      <c r="F211" s="188">
        <v>611.71</v>
      </c>
      <c r="G211" s="189" t="s">
        <v>803</v>
      </c>
      <c r="H211" s="190">
        <v>43973</v>
      </c>
      <c r="L211" s="36"/>
    </row>
    <row r="212" spans="1:12" s="2" customFormat="1" ht="24.95" customHeight="1" x14ac:dyDescent="0.25">
      <c r="A212" s="107">
        <v>203</v>
      </c>
      <c r="B212" s="184">
        <v>43958</v>
      </c>
      <c r="C212" s="170">
        <v>54495</v>
      </c>
      <c r="D212" s="186" t="s">
        <v>504</v>
      </c>
      <c r="E212" s="187" t="s">
        <v>117</v>
      </c>
      <c r="F212" s="188">
        <v>6924.33</v>
      </c>
      <c r="G212" s="189" t="s">
        <v>804</v>
      </c>
      <c r="H212" s="190">
        <v>43973</v>
      </c>
      <c r="L212" s="36"/>
    </row>
    <row r="213" spans="1:12" s="2" customFormat="1" ht="24.95" customHeight="1" x14ac:dyDescent="0.25">
      <c r="A213" s="107">
        <v>204</v>
      </c>
      <c r="B213" s="184">
        <v>43943</v>
      </c>
      <c r="C213" s="170" t="s">
        <v>801</v>
      </c>
      <c r="D213" s="186" t="s">
        <v>471</v>
      </c>
      <c r="E213" s="187" t="s">
        <v>106</v>
      </c>
      <c r="F213" s="188">
        <v>159.5</v>
      </c>
      <c r="G213" s="189" t="s">
        <v>805</v>
      </c>
      <c r="H213" s="190">
        <v>43973</v>
      </c>
      <c r="L213" s="36"/>
    </row>
    <row r="214" spans="1:12" s="2" customFormat="1" ht="24.95" customHeight="1" x14ac:dyDescent="0.25">
      <c r="A214" s="107">
        <v>205</v>
      </c>
      <c r="B214" s="184">
        <v>43928</v>
      </c>
      <c r="C214" s="170" t="s">
        <v>802</v>
      </c>
      <c r="D214" s="186" t="s">
        <v>471</v>
      </c>
      <c r="E214" s="187" t="s">
        <v>106</v>
      </c>
      <c r="F214" s="188">
        <v>214.8</v>
      </c>
      <c r="G214" s="189" t="s">
        <v>806</v>
      </c>
      <c r="H214" s="190">
        <v>43973</v>
      </c>
      <c r="L214" s="36"/>
    </row>
    <row r="215" spans="1:12" s="2" customFormat="1" ht="24.95" customHeight="1" x14ac:dyDescent="0.25">
      <c r="A215" s="107">
        <v>206</v>
      </c>
      <c r="B215" s="184">
        <v>43929</v>
      </c>
      <c r="C215" s="170" t="s">
        <v>808</v>
      </c>
      <c r="D215" s="186" t="s">
        <v>488</v>
      </c>
      <c r="E215" s="187" t="s">
        <v>106</v>
      </c>
      <c r="F215" s="188">
        <v>1675.59</v>
      </c>
      <c r="G215" s="189" t="s">
        <v>807</v>
      </c>
      <c r="H215" s="190">
        <v>43976</v>
      </c>
      <c r="L215" s="36"/>
    </row>
    <row r="216" spans="1:12" s="2" customFormat="1" ht="24.95" customHeight="1" x14ac:dyDescent="0.25">
      <c r="A216" s="107">
        <v>207</v>
      </c>
      <c r="B216" s="184">
        <v>43944</v>
      </c>
      <c r="C216" s="170" t="s">
        <v>809</v>
      </c>
      <c r="D216" s="186" t="s">
        <v>471</v>
      </c>
      <c r="E216" s="187" t="s">
        <v>106</v>
      </c>
      <c r="F216" s="188">
        <v>484</v>
      </c>
      <c r="G216" s="189" t="s">
        <v>819</v>
      </c>
      <c r="H216" s="190">
        <v>43976</v>
      </c>
      <c r="L216" s="36"/>
    </row>
    <row r="217" spans="1:12" s="2" customFormat="1" ht="24.95" customHeight="1" x14ac:dyDescent="0.25">
      <c r="A217" s="107">
        <v>208</v>
      </c>
      <c r="B217" s="184">
        <v>43944</v>
      </c>
      <c r="C217" s="170" t="s">
        <v>810</v>
      </c>
      <c r="D217" s="186" t="s">
        <v>471</v>
      </c>
      <c r="E217" s="187" t="s">
        <v>106</v>
      </c>
      <c r="F217" s="188">
        <v>106.4</v>
      </c>
      <c r="G217" s="189" t="s">
        <v>820</v>
      </c>
      <c r="H217" s="190">
        <v>43976</v>
      </c>
      <c r="L217" s="36"/>
    </row>
    <row r="218" spans="1:12" s="2" customFormat="1" ht="24.95" customHeight="1" x14ac:dyDescent="0.25">
      <c r="A218" s="107">
        <v>209</v>
      </c>
      <c r="B218" s="184">
        <v>43944</v>
      </c>
      <c r="C218" s="170" t="s">
        <v>811</v>
      </c>
      <c r="D218" s="186" t="s">
        <v>471</v>
      </c>
      <c r="E218" s="187" t="s">
        <v>106</v>
      </c>
      <c r="F218" s="188">
        <v>159.5</v>
      </c>
      <c r="G218" s="189" t="s">
        <v>821</v>
      </c>
      <c r="H218" s="190">
        <v>43976</v>
      </c>
      <c r="L218" s="36"/>
    </row>
    <row r="219" spans="1:12" s="2" customFormat="1" ht="24.95" customHeight="1" x14ac:dyDescent="0.25">
      <c r="A219" s="107">
        <v>210</v>
      </c>
      <c r="B219" s="184">
        <v>43944</v>
      </c>
      <c r="C219" s="170" t="s">
        <v>812</v>
      </c>
      <c r="D219" s="186" t="s">
        <v>471</v>
      </c>
      <c r="E219" s="187" t="s">
        <v>106</v>
      </c>
      <c r="F219" s="188">
        <v>252.2</v>
      </c>
      <c r="G219" s="189" t="s">
        <v>822</v>
      </c>
      <c r="H219" s="190">
        <v>43976</v>
      </c>
      <c r="L219" s="36"/>
    </row>
    <row r="220" spans="1:12" s="2" customFormat="1" ht="24.95" customHeight="1" x14ac:dyDescent="0.25">
      <c r="A220" s="107">
        <v>211</v>
      </c>
      <c r="B220" s="184">
        <v>43944</v>
      </c>
      <c r="C220" s="170">
        <v>33600</v>
      </c>
      <c r="D220" s="186" t="s">
        <v>477</v>
      </c>
      <c r="E220" s="187" t="s">
        <v>107</v>
      </c>
      <c r="F220" s="188">
        <v>1007.36</v>
      </c>
      <c r="G220" s="189" t="s">
        <v>823</v>
      </c>
      <c r="H220" s="190">
        <v>43976</v>
      </c>
      <c r="L220" s="36"/>
    </row>
    <row r="221" spans="1:12" s="2" customFormat="1" ht="24.95" customHeight="1" x14ac:dyDescent="0.25">
      <c r="A221" s="107">
        <v>212</v>
      </c>
      <c r="B221" s="184">
        <v>43945</v>
      </c>
      <c r="C221" s="170" t="s">
        <v>813</v>
      </c>
      <c r="D221" s="186" t="s">
        <v>488</v>
      </c>
      <c r="E221" s="187" t="s">
        <v>106</v>
      </c>
      <c r="F221" s="188">
        <v>1781.34</v>
      </c>
      <c r="G221" s="189" t="s">
        <v>824</v>
      </c>
      <c r="H221" s="190">
        <v>43976</v>
      </c>
      <c r="L221" s="36"/>
    </row>
    <row r="222" spans="1:12" s="2" customFormat="1" ht="24.95" customHeight="1" x14ac:dyDescent="0.25">
      <c r="A222" s="107">
        <v>213</v>
      </c>
      <c r="B222" s="184">
        <v>43945</v>
      </c>
      <c r="C222" s="170" t="s">
        <v>814</v>
      </c>
      <c r="D222" s="186" t="s">
        <v>471</v>
      </c>
      <c r="E222" s="187" t="s">
        <v>106</v>
      </c>
      <c r="F222" s="188">
        <v>45.8</v>
      </c>
      <c r="G222" s="189" t="s">
        <v>825</v>
      </c>
      <c r="H222" s="190">
        <v>43976</v>
      </c>
      <c r="L222" s="36"/>
    </row>
    <row r="223" spans="1:12" s="2" customFormat="1" ht="24.95" customHeight="1" x14ac:dyDescent="0.25">
      <c r="A223" s="107">
        <v>214</v>
      </c>
      <c r="B223" s="184">
        <v>43930</v>
      </c>
      <c r="C223" s="170">
        <v>1773653</v>
      </c>
      <c r="D223" s="186" t="s">
        <v>573</v>
      </c>
      <c r="E223" s="187" t="s">
        <v>106</v>
      </c>
      <c r="F223" s="188">
        <v>2875</v>
      </c>
      <c r="G223" s="189" t="s">
        <v>826</v>
      </c>
      <c r="H223" s="190">
        <v>43976</v>
      </c>
      <c r="L223" s="36"/>
    </row>
    <row r="224" spans="1:12" s="2" customFormat="1" ht="24.95" customHeight="1" x14ac:dyDescent="0.25">
      <c r="A224" s="107">
        <v>215</v>
      </c>
      <c r="B224" s="184">
        <v>43922</v>
      </c>
      <c r="C224" s="170">
        <v>62415492</v>
      </c>
      <c r="D224" s="186" t="s">
        <v>629</v>
      </c>
      <c r="E224" s="187" t="s">
        <v>439</v>
      </c>
      <c r="F224" s="188">
        <v>25278.18</v>
      </c>
      <c r="G224" s="189" t="s">
        <v>827</v>
      </c>
      <c r="H224" s="190">
        <v>43976</v>
      </c>
      <c r="L224" s="36"/>
    </row>
    <row r="225" spans="1:12" s="2" customFormat="1" ht="24.95" customHeight="1" x14ac:dyDescent="0.25">
      <c r="A225" s="107">
        <v>216</v>
      </c>
      <c r="B225" s="184">
        <v>43916</v>
      </c>
      <c r="C225" s="170" t="s">
        <v>815</v>
      </c>
      <c r="D225" s="186" t="s">
        <v>471</v>
      </c>
      <c r="E225" s="187" t="s">
        <v>106</v>
      </c>
      <c r="F225" s="188">
        <v>425.34</v>
      </c>
      <c r="G225" s="189" t="s">
        <v>828</v>
      </c>
      <c r="H225" s="190">
        <v>43976</v>
      </c>
      <c r="L225" s="36"/>
    </row>
    <row r="226" spans="1:12" s="2" customFormat="1" ht="24.95" customHeight="1" x14ac:dyDescent="0.25">
      <c r="A226" s="107">
        <v>217</v>
      </c>
      <c r="B226" s="184">
        <v>43916</v>
      </c>
      <c r="C226" s="170" t="s">
        <v>816</v>
      </c>
      <c r="D226" s="186" t="s">
        <v>471</v>
      </c>
      <c r="E226" s="187" t="s">
        <v>106</v>
      </c>
      <c r="F226" s="188">
        <v>94.8</v>
      </c>
      <c r="G226" s="189" t="s">
        <v>829</v>
      </c>
      <c r="H226" s="190">
        <v>43976</v>
      </c>
      <c r="L226" s="36"/>
    </row>
    <row r="227" spans="1:12" s="2" customFormat="1" ht="24.95" customHeight="1" x14ac:dyDescent="0.25">
      <c r="A227" s="107">
        <v>218</v>
      </c>
      <c r="B227" s="184">
        <v>43916</v>
      </c>
      <c r="C227" s="170" t="s">
        <v>817</v>
      </c>
      <c r="D227" s="186" t="s">
        <v>471</v>
      </c>
      <c r="E227" s="187" t="s">
        <v>106</v>
      </c>
      <c r="F227" s="188">
        <v>325.98</v>
      </c>
      <c r="G227" s="189" t="s">
        <v>830</v>
      </c>
      <c r="H227" s="190">
        <v>43976</v>
      </c>
      <c r="L227" s="36"/>
    </row>
    <row r="228" spans="1:12" s="2" customFormat="1" ht="24.95" customHeight="1" x14ac:dyDescent="0.25">
      <c r="A228" s="107">
        <v>219</v>
      </c>
      <c r="B228" s="184">
        <v>43920</v>
      </c>
      <c r="C228" s="170" t="s">
        <v>818</v>
      </c>
      <c r="D228" s="186" t="s">
        <v>490</v>
      </c>
      <c r="E228" s="187" t="s">
        <v>107</v>
      </c>
      <c r="F228" s="188">
        <v>3977.4</v>
      </c>
      <c r="G228" s="189" t="s">
        <v>831</v>
      </c>
      <c r="H228" s="190">
        <v>43976</v>
      </c>
      <c r="L228" s="36"/>
    </row>
    <row r="229" spans="1:12" s="2" customFormat="1" ht="24.95" customHeight="1" x14ac:dyDescent="0.25">
      <c r="A229" s="107">
        <v>220</v>
      </c>
      <c r="B229" s="184">
        <v>43963</v>
      </c>
      <c r="C229" s="170">
        <v>316055</v>
      </c>
      <c r="D229" s="186" t="s">
        <v>540</v>
      </c>
      <c r="E229" s="187" t="s">
        <v>117</v>
      </c>
      <c r="F229" s="188">
        <v>266.77999999999997</v>
      </c>
      <c r="G229" s="189" t="s">
        <v>832</v>
      </c>
      <c r="H229" s="190">
        <v>43978</v>
      </c>
      <c r="L229" s="36"/>
    </row>
    <row r="230" spans="1:12" s="2" customFormat="1" ht="24.95" customHeight="1" x14ac:dyDescent="0.25">
      <c r="A230" s="107">
        <v>221</v>
      </c>
      <c r="B230" s="184">
        <v>43963</v>
      </c>
      <c r="C230" s="170">
        <v>54591</v>
      </c>
      <c r="D230" s="186" t="s">
        <v>504</v>
      </c>
      <c r="E230" s="187" t="s">
        <v>117</v>
      </c>
      <c r="F230" s="188">
        <v>4618.63</v>
      </c>
      <c r="G230" s="189" t="s">
        <v>833</v>
      </c>
      <c r="H230" s="190">
        <v>43978</v>
      </c>
      <c r="L230" s="36"/>
    </row>
    <row r="231" spans="1:12" s="2" customFormat="1" ht="24.95" customHeight="1" x14ac:dyDescent="0.25">
      <c r="A231" s="107">
        <v>222</v>
      </c>
      <c r="B231" s="184">
        <v>43934</v>
      </c>
      <c r="C231" s="170" t="s">
        <v>835</v>
      </c>
      <c r="D231" s="186" t="s">
        <v>471</v>
      </c>
      <c r="E231" s="187" t="s">
        <v>106</v>
      </c>
      <c r="F231" s="188">
        <v>76</v>
      </c>
      <c r="G231" s="189" t="s">
        <v>834</v>
      </c>
      <c r="H231" s="190">
        <v>43979</v>
      </c>
      <c r="L231" s="36"/>
    </row>
    <row r="232" spans="1:12" s="2" customFormat="1" ht="24.95" customHeight="1" x14ac:dyDescent="0.25">
      <c r="A232" s="107">
        <v>223</v>
      </c>
      <c r="B232" s="184">
        <v>43934</v>
      </c>
      <c r="C232" s="170" t="s">
        <v>836</v>
      </c>
      <c r="D232" s="186" t="s">
        <v>471</v>
      </c>
      <c r="E232" s="187" t="s">
        <v>106</v>
      </c>
      <c r="F232" s="188">
        <v>484</v>
      </c>
      <c r="G232" s="189" t="s">
        <v>839</v>
      </c>
      <c r="H232" s="190">
        <v>43979</v>
      </c>
      <c r="L232" s="36"/>
    </row>
    <row r="233" spans="1:12" s="2" customFormat="1" ht="24.95" customHeight="1" x14ac:dyDescent="0.25">
      <c r="A233" s="107">
        <v>224</v>
      </c>
      <c r="B233" s="184">
        <v>43934</v>
      </c>
      <c r="C233" s="170" t="s">
        <v>837</v>
      </c>
      <c r="D233" s="186" t="s">
        <v>739</v>
      </c>
      <c r="E233" s="187" t="s">
        <v>106</v>
      </c>
      <c r="F233" s="188">
        <v>805.5</v>
      </c>
      <c r="G233" s="189" t="s">
        <v>840</v>
      </c>
      <c r="H233" s="190">
        <v>43979</v>
      </c>
      <c r="L233" s="36"/>
    </row>
    <row r="234" spans="1:12" s="2" customFormat="1" ht="24.95" customHeight="1" x14ac:dyDescent="0.25">
      <c r="A234" s="107">
        <v>225</v>
      </c>
      <c r="B234" s="184">
        <v>43951</v>
      </c>
      <c r="C234" s="170">
        <v>31308</v>
      </c>
      <c r="D234" s="186" t="s">
        <v>531</v>
      </c>
      <c r="E234" s="187" t="s">
        <v>106</v>
      </c>
      <c r="F234" s="188">
        <v>701.25</v>
      </c>
      <c r="G234" s="189" t="s">
        <v>841</v>
      </c>
      <c r="H234" s="190">
        <v>43979</v>
      </c>
      <c r="L234" s="36"/>
    </row>
    <row r="235" spans="1:12" s="2" customFormat="1" ht="24.95" customHeight="1" x14ac:dyDescent="0.25">
      <c r="A235" s="107">
        <v>226</v>
      </c>
      <c r="B235" s="184">
        <v>43951</v>
      </c>
      <c r="C235" s="170" t="s">
        <v>838</v>
      </c>
      <c r="D235" s="186" t="s">
        <v>490</v>
      </c>
      <c r="E235" s="187" t="s">
        <v>106</v>
      </c>
      <c r="F235" s="188">
        <v>1431.3</v>
      </c>
      <c r="G235" s="189" t="s">
        <v>842</v>
      </c>
      <c r="H235" s="190">
        <v>43979</v>
      </c>
      <c r="L235" s="36"/>
    </row>
    <row r="236" spans="1:12" s="2" customFormat="1" ht="24.95" customHeight="1" x14ac:dyDescent="0.25">
      <c r="A236" s="107">
        <v>227</v>
      </c>
      <c r="B236" s="184">
        <v>43958</v>
      </c>
      <c r="C236" s="170">
        <v>5623</v>
      </c>
      <c r="D236" s="186" t="s">
        <v>505</v>
      </c>
      <c r="E236" s="187" t="s">
        <v>111</v>
      </c>
      <c r="F236" s="188">
        <v>94112.76</v>
      </c>
      <c r="G236" s="189" t="s">
        <v>654</v>
      </c>
      <c r="H236" s="190">
        <v>43980</v>
      </c>
      <c r="L236" s="36"/>
    </row>
    <row r="237" spans="1:12" s="2" customFormat="1" ht="24.95" customHeight="1" x14ac:dyDescent="0.25">
      <c r="A237" s="107">
        <v>228</v>
      </c>
      <c r="B237" s="184">
        <v>43970</v>
      </c>
      <c r="C237" s="170">
        <v>225</v>
      </c>
      <c r="D237" s="186" t="s">
        <v>506</v>
      </c>
      <c r="E237" s="187" t="s">
        <v>111</v>
      </c>
      <c r="F237" s="188">
        <v>38106.269999999997</v>
      </c>
      <c r="G237" s="189" t="s">
        <v>657</v>
      </c>
      <c r="H237" s="190">
        <v>43980</v>
      </c>
      <c r="L237" s="36"/>
    </row>
    <row r="238" spans="1:12" s="2" customFormat="1" ht="24.95" customHeight="1" x14ac:dyDescent="0.25">
      <c r="A238" s="107">
        <v>229</v>
      </c>
      <c r="B238" s="184">
        <v>43951</v>
      </c>
      <c r="C238" s="170">
        <v>56837</v>
      </c>
      <c r="D238" s="186" t="s">
        <v>485</v>
      </c>
      <c r="E238" s="187" t="s">
        <v>106</v>
      </c>
      <c r="F238" s="188">
        <v>385.8</v>
      </c>
      <c r="G238" s="189" t="s">
        <v>843</v>
      </c>
      <c r="H238" s="190">
        <v>43983</v>
      </c>
      <c r="L238" s="36"/>
    </row>
    <row r="239" spans="1:12" s="2" customFormat="1" ht="24.95" customHeight="1" x14ac:dyDescent="0.25">
      <c r="A239" s="107">
        <v>230</v>
      </c>
      <c r="B239" s="184">
        <v>43966</v>
      </c>
      <c r="C239" s="170">
        <v>54730</v>
      </c>
      <c r="D239" s="186" t="s">
        <v>504</v>
      </c>
      <c r="E239" s="187" t="s">
        <v>117</v>
      </c>
      <c r="F239" s="188">
        <v>7254.4</v>
      </c>
      <c r="G239" s="189" t="s">
        <v>850</v>
      </c>
      <c r="H239" s="190">
        <v>43983</v>
      </c>
      <c r="L239" s="36"/>
    </row>
    <row r="240" spans="1:12" s="2" customFormat="1" ht="24.95" customHeight="1" x14ac:dyDescent="0.25">
      <c r="A240" s="107">
        <v>231</v>
      </c>
      <c r="B240" s="184">
        <v>43966</v>
      </c>
      <c r="C240" s="170">
        <v>316334</v>
      </c>
      <c r="D240" s="186" t="s">
        <v>540</v>
      </c>
      <c r="E240" s="187" t="s">
        <v>117</v>
      </c>
      <c r="F240" s="188">
        <v>293.45999999999998</v>
      </c>
      <c r="G240" s="189" t="s">
        <v>851</v>
      </c>
      <c r="H240" s="190">
        <v>43983</v>
      </c>
      <c r="L240" s="36"/>
    </row>
    <row r="241" spans="1:12" s="2" customFormat="1" ht="24.95" customHeight="1" x14ac:dyDescent="0.25">
      <c r="A241" s="107">
        <v>232</v>
      </c>
      <c r="B241" s="184">
        <v>43921</v>
      </c>
      <c r="C241" s="170" t="s">
        <v>844</v>
      </c>
      <c r="D241" s="186" t="s">
        <v>471</v>
      </c>
      <c r="E241" s="187" t="s">
        <v>106</v>
      </c>
      <c r="F241" s="188">
        <v>18.7</v>
      </c>
      <c r="G241" s="189" t="s">
        <v>852</v>
      </c>
      <c r="H241" s="190">
        <v>43983</v>
      </c>
      <c r="L241" s="36"/>
    </row>
    <row r="242" spans="1:12" s="2" customFormat="1" ht="24.95" customHeight="1" x14ac:dyDescent="0.25">
      <c r="A242" s="107">
        <v>233</v>
      </c>
      <c r="B242" s="184">
        <v>43936</v>
      </c>
      <c r="C242" s="170" t="s">
        <v>845</v>
      </c>
      <c r="D242" s="186" t="s">
        <v>471</v>
      </c>
      <c r="E242" s="187" t="s">
        <v>106</v>
      </c>
      <c r="F242" s="188">
        <v>45.8</v>
      </c>
      <c r="G242" s="189" t="s">
        <v>853</v>
      </c>
      <c r="H242" s="190">
        <v>43983</v>
      </c>
      <c r="L242" s="36"/>
    </row>
    <row r="243" spans="1:12" s="2" customFormat="1" ht="24.95" customHeight="1" x14ac:dyDescent="0.25">
      <c r="A243" s="107">
        <v>234</v>
      </c>
      <c r="B243" s="184">
        <v>43936</v>
      </c>
      <c r="C243" s="170" t="s">
        <v>846</v>
      </c>
      <c r="D243" s="186" t="s">
        <v>471</v>
      </c>
      <c r="E243" s="187" t="s">
        <v>106</v>
      </c>
      <c r="F243" s="188">
        <v>214.8</v>
      </c>
      <c r="G243" s="189" t="s">
        <v>854</v>
      </c>
      <c r="H243" s="190">
        <v>43983</v>
      </c>
      <c r="L243" s="36"/>
    </row>
    <row r="244" spans="1:12" s="2" customFormat="1" ht="24.95" customHeight="1" x14ac:dyDescent="0.25">
      <c r="A244" s="107">
        <v>235</v>
      </c>
      <c r="B244" s="92">
        <v>43937</v>
      </c>
      <c r="C244" s="170" t="s">
        <v>847</v>
      </c>
      <c r="D244" s="91" t="s">
        <v>488</v>
      </c>
      <c r="E244" s="181" t="s">
        <v>106</v>
      </c>
      <c r="F244" s="182">
        <v>1857.44</v>
      </c>
      <c r="G244" s="189" t="s">
        <v>855</v>
      </c>
      <c r="H244" s="190">
        <v>43983</v>
      </c>
      <c r="L244" s="36"/>
    </row>
    <row r="245" spans="1:12" s="2" customFormat="1" ht="24.95" customHeight="1" x14ac:dyDescent="0.25">
      <c r="A245" s="107">
        <v>236</v>
      </c>
      <c r="B245" s="184">
        <v>43957</v>
      </c>
      <c r="C245" s="170">
        <v>200249185</v>
      </c>
      <c r="D245" s="186" t="s">
        <v>491</v>
      </c>
      <c r="E245" s="187" t="s">
        <v>439</v>
      </c>
      <c r="F245" s="188">
        <v>35275.35</v>
      </c>
      <c r="G245" s="189" t="s">
        <v>856</v>
      </c>
      <c r="H245" s="190">
        <v>43983</v>
      </c>
      <c r="L245" s="36"/>
    </row>
    <row r="246" spans="1:12" s="2" customFormat="1" ht="24.95" customHeight="1" x14ac:dyDescent="0.25">
      <c r="A246" s="107">
        <v>237</v>
      </c>
      <c r="B246" s="184">
        <v>43923</v>
      </c>
      <c r="C246" s="170" t="s">
        <v>848</v>
      </c>
      <c r="D246" s="186" t="s">
        <v>471</v>
      </c>
      <c r="E246" s="187" t="s">
        <v>106</v>
      </c>
      <c r="F246" s="188">
        <v>528.02</v>
      </c>
      <c r="G246" s="189" t="s">
        <v>857</v>
      </c>
      <c r="H246" s="190">
        <v>43983</v>
      </c>
      <c r="L246" s="36"/>
    </row>
    <row r="247" spans="1:12" s="2" customFormat="1" ht="24.95" customHeight="1" x14ac:dyDescent="0.25">
      <c r="A247" s="107">
        <v>238</v>
      </c>
      <c r="B247" s="184">
        <v>43938</v>
      </c>
      <c r="C247" s="170" t="s">
        <v>849</v>
      </c>
      <c r="D247" s="186" t="s">
        <v>471</v>
      </c>
      <c r="E247" s="187" t="s">
        <v>106</v>
      </c>
      <c r="F247" s="188">
        <v>484</v>
      </c>
      <c r="G247" s="189" t="s">
        <v>858</v>
      </c>
      <c r="H247" s="190">
        <v>43983</v>
      </c>
      <c r="L247" s="36"/>
    </row>
    <row r="248" spans="1:12" s="2" customFormat="1" ht="24.95" customHeight="1" x14ac:dyDescent="0.25">
      <c r="A248" s="107">
        <v>239</v>
      </c>
      <c r="B248" s="184">
        <v>43955</v>
      </c>
      <c r="C248" s="170">
        <v>31332</v>
      </c>
      <c r="D248" s="186" t="s">
        <v>531</v>
      </c>
      <c r="E248" s="187" t="s">
        <v>106</v>
      </c>
      <c r="F248" s="188">
        <v>701.25</v>
      </c>
      <c r="G248" s="189" t="s">
        <v>859</v>
      </c>
      <c r="H248" s="190">
        <v>43983</v>
      </c>
      <c r="L248" s="36"/>
    </row>
    <row r="249" spans="1:12" s="2" customFormat="1" ht="24.95" customHeight="1" x14ac:dyDescent="0.25">
      <c r="A249" s="107">
        <v>240</v>
      </c>
      <c r="B249" s="184">
        <v>43939</v>
      </c>
      <c r="C249" s="170" t="s">
        <v>861</v>
      </c>
      <c r="D249" s="186" t="s">
        <v>471</v>
      </c>
      <c r="E249" s="187" t="s">
        <v>106</v>
      </c>
      <c r="F249" s="188">
        <v>106.4</v>
      </c>
      <c r="G249" s="189" t="s">
        <v>860</v>
      </c>
      <c r="H249" s="190">
        <v>43984</v>
      </c>
      <c r="L249" s="36"/>
    </row>
    <row r="250" spans="1:12" s="2" customFormat="1" ht="24.95" customHeight="1" x14ac:dyDescent="0.25">
      <c r="A250" s="107">
        <v>241</v>
      </c>
      <c r="B250" s="184">
        <v>43956</v>
      </c>
      <c r="C250" s="170">
        <v>33680</v>
      </c>
      <c r="D250" s="186" t="s">
        <v>477</v>
      </c>
      <c r="E250" s="187" t="s">
        <v>107</v>
      </c>
      <c r="F250" s="188">
        <v>669.12</v>
      </c>
      <c r="G250" s="189" t="s">
        <v>863</v>
      </c>
      <c r="H250" s="190">
        <v>43984</v>
      </c>
      <c r="L250" s="36"/>
    </row>
    <row r="251" spans="1:12" s="2" customFormat="1" ht="24.95" customHeight="1" x14ac:dyDescent="0.25">
      <c r="A251" s="107">
        <v>242</v>
      </c>
      <c r="B251" s="184">
        <v>43956</v>
      </c>
      <c r="C251" s="170" t="s">
        <v>862</v>
      </c>
      <c r="D251" s="186" t="s">
        <v>490</v>
      </c>
      <c r="E251" s="187" t="s">
        <v>107</v>
      </c>
      <c r="F251" s="188">
        <v>2256.6799999999998</v>
      </c>
      <c r="G251" s="189" t="s">
        <v>864</v>
      </c>
      <c r="H251" s="190">
        <v>43984</v>
      </c>
      <c r="L251" s="36"/>
    </row>
    <row r="252" spans="1:12" s="2" customFormat="1" ht="24.95" customHeight="1" x14ac:dyDescent="0.25">
      <c r="A252" s="107">
        <v>243</v>
      </c>
      <c r="B252" s="184">
        <v>43955</v>
      </c>
      <c r="C252" s="170" t="s">
        <v>873</v>
      </c>
      <c r="D252" s="186" t="s">
        <v>872</v>
      </c>
      <c r="E252" s="187" t="s">
        <v>106</v>
      </c>
      <c r="F252" s="188">
        <v>1792</v>
      </c>
      <c r="G252" s="189" t="s">
        <v>871</v>
      </c>
      <c r="H252" s="190">
        <v>43985</v>
      </c>
      <c r="L252" s="36"/>
    </row>
    <row r="253" spans="1:12" s="2" customFormat="1" ht="24.95" customHeight="1" x14ac:dyDescent="0.25">
      <c r="A253" s="107">
        <v>244</v>
      </c>
      <c r="B253" s="184">
        <v>43955</v>
      </c>
      <c r="C253" s="170">
        <v>86262</v>
      </c>
      <c r="D253" s="186" t="s">
        <v>785</v>
      </c>
      <c r="E253" s="187" t="s">
        <v>106</v>
      </c>
      <c r="F253" s="188">
        <v>680.4</v>
      </c>
      <c r="G253" s="189" t="s">
        <v>865</v>
      </c>
      <c r="H253" s="190">
        <v>43985</v>
      </c>
      <c r="L253" s="36"/>
    </row>
    <row r="254" spans="1:12" s="2" customFormat="1" ht="24.95" customHeight="1" x14ac:dyDescent="0.25">
      <c r="A254" s="107">
        <v>245</v>
      </c>
      <c r="B254" s="184">
        <v>43955</v>
      </c>
      <c r="C254" s="170">
        <v>226397</v>
      </c>
      <c r="D254" s="186" t="s">
        <v>512</v>
      </c>
      <c r="E254" s="187" t="s">
        <v>106</v>
      </c>
      <c r="F254" s="188">
        <v>1400</v>
      </c>
      <c r="G254" s="189" t="s">
        <v>868</v>
      </c>
      <c r="H254" s="190">
        <v>43985</v>
      </c>
      <c r="L254" s="36"/>
    </row>
    <row r="255" spans="1:12" s="2" customFormat="1" ht="24.95" customHeight="1" x14ac:dyDescent="0.25">
      <c r="A255" s="107">
        <v>246</v>
      </c>
      <c r="B255" s="184">
        <v>43955</v>
      </c>
      <c r="C255" s="170">
        <v>226556</v>
      </c>
      <c r="D255" s="186" t="s">
        <v>512</v>
      </c>
      <c r="E255" s="187" t="s">
        <v>107</v>
      </c>
      <c r="F255" s="188">
        <v>715.5</v>
      </c>
      <c r="G255" s="189" t="s">
        <v>869</v>
      </c>
      <c r="H255" s="190">
        <v>43985</v>
      </c>
      <c r="L255" s="36"/>
    </row>
    <row r="256" spans="1:12" s="2" customFormat="1" ht="24.95" customHeight="1" x14ac:dyDescent="0.25">
      <c r="A256" s="107">
        <v>247</v>
      </c>
      <c r="B256" s="184">
        <v>43955</v>
      </c>
      <c r="C256" s="170">
        <v>1930675</v>
      </c>
      <c r="D256" s="186" t="s">
        <v>573</v>
      </c>
      <c r="E256" s="187" t="s">
        <v>106</v>
      </c>
      <c r="F256" s="188">
        <v>259.87</v>
      </c>
      <c r="G256" s="189" t="s">
        <v>870</v>
      </c>
      <c r="H256" s="190">
        <v>43985</v>
      </c>
      <c r="L256" s="36"/>
    </row>
    <row r="257" spans="1:12" s="2" customFormat="1" ht="24.95" customHeight="1" x14ac:dyDescent="0.25">
      <c r="A257" s="107">
        <v>248</v>
      </c>
      <c r="B257" s="184">
        <v>43930</v>
      </c>
      <c r="C257" s="170" t="s">
        <v>874</v>
      </c>
      <c r="D257" s="186" t="s">
        <v>537</v>
      </c>
      <c r="E257" s="187" t="s">
        <v>106</v>
      </c>
      <c r="F257" s="188">
        <v>6706.63</v>
      </c>
      <c r="G257" s="189" t="s">
        <v>536</v>
      </c>
      <c r="H257" s="190">
        <v>43986</v>
      </c>
      <c r="L257" s="36"/>
    </row>
    <row r="258" spans="1:12" s="2" customFormat="1" ht="24.95" customHeight="1" x14ac:dyDescent="0.25">
      <c r="A258" s="107">
        <v>249</v>
      </c>
      <c r="B258" s="184">
        <v>43941</v>
      </c>
      <c r="C258" s="170" t="s">
        <v>875</v>
      </c>
      <c r="D258" s="186" t="s">
        <v>785</v>
      </c>
      <c r="E258" s="187" t="s">
        <v>106</v>
      </c>
      <c r="F258" s="188">
        <v>856.8</v>
      </c>
      <c r="G258" s="189" t="s">
        <v>866</v>
      </c>
      <c r="H258" s="190">
        <v>43986</v>
      </c>
      <c r="L258" s="36"/>
    </row>
    <row r="259" spans="1:12" s="2" customFormat="1" ht="24.95" customHeight="1" x14ac:dyDescent="0.25">
      <c r="A259" s="107">
        <v>250</v>
      </c>
      <c r="B259" s="184">
        <v>43971</v>
      </c>
      <c r="C259" s="170">
        <v>54819</v>
      </c>
      <c r="D259" s="186" t="s">
        <v>504</v>
      </c>
      <c r="E259" s="187" t="s">
        <v>117</v>
      </c>
      <c r="F259" s="188">
        <v>6594.25</v>
      </c>
      <c r="G259" s="189" t="s">
        <v>881</v>
      </c>
      <c r="H259" s="190">
        <v>43986</v>
      </c>
      <c r="L259" s="36"/>
    </row>
    <row r="260" spans="1:12" s="2" customFormat="1" ht="24.95" customHeight="1" x14ac:dyDescent="0.25">
      <c r="A260" s="107">
        <v>251</v>
      </c>
      <c r="B260" s="184">
        <v>43971</v>
      </c>
      <c r="C260" s="170">
        <v>316725</v>
      </c>
      <c r="D260" s="186" t="s">
        <v>540</v>
      </c>
      <c r="E260" s="187" t="s">
        <v>117</v>
      </c>
      <c r="F260" s="188">
        <v>133.38999999999999</v>
      </c>
      <c r="G260" s="189" t="s">
        <v>882</v>
      </c>
      <c r="H260" s="190">
        <v>43986</v>
      </c>
      <c r="L260" s="36"/>
    </row>
    <row r="261" spans="1:12" s="2" customFormat="1" ht="24.95" customHeight="1" x14ac:dyDescent="0.25">
      <c r="A261" s="107">
        <v>252</v>
      </c>
      <c r="B261" s="184">
        <v>43941</v>
      </c>
      <c r="C261" s="170" t="s">
        <v>877</v>
      </c>
      <c r="D261" s="186" t="s">
        <v>471</v>
      </c>
      <c r="E261" s="187" t="s">
        <v>106</v>
      </c>
      <c r="F261" s="188">
        <v>85.07</v>
      </c>
      <c r="G261" s="189" t="s">
        <v>883</v>
      </c>
      <c r="H261" s="190">
        <v>43986</v>
      </c>
      <c r="L261" s="36"/>
    </row>
    <row r="262" spans="1:12" s="2" customFormat="1" ht="24.95" customHeight="1" x14ac:dyDescent="0.25">
      <c r="A262" s="107">
        <v>253</v>
      </c>
      <c r="B262" s="184">
        <v>43941</v>
      </c>
      <c r="C262" s="170" t="s">
        <v>878</v>
      </c>
      <c r="D262" s="186" t="s">
        <v>471</v>
      </c>
      <c r="E262" s="187" t="s">
        <v>106</v>
      </c>
      <c r="F262" s="188">
        <v>191.4</v>
      </c>
      <c r="G262" s="189" t="s">
        <v>884</v>
      </c>
      <c r="H262" s="190">
        <v>43986</v>
      </c>
      <c r="L262" s="36"/>
    </row>
    <row r="263" spans="1:12" s="2" customFormat="1" ht="24.95" customHeight="1" x14ac:dyDescent="0.25">
      <c r="A263" s="107">
        <v>254</v>
      </c>
      <c r="B263" s="184">
        <v>43941</v>
      </c>
      <c r="C263" s="170" t="s">
        <v>879</v>
      </c>
      <c r="D263" s="186" t="s">
        <v>739</v>
      </c>
      <c r="E263" s="187" t="s">
        <v>106</v>
      </c>
      <c r="F263" s="188">
        <v>1790</v>
      </c>
      <c r="G263" s="189" t="s">
        <v>885</v>
      </c>
      <c r="H263" s="190">
        <v>43986</v>
      </c>
      <c r="L263" s="36"/>
    </row>
    <row r="264" spans="1:12" s="2" customFormat="1" ht="24.95" customHeight="1" x14ac:dyDescent="0.25">
      <c r="A264" s="107">
        <v>255</v>
      </c>
      <c r="B264" s="184">
        <v>43951</v>
      </c>
      <c r="C264" s="170" t="s">
        <v>880</v>
      </c>
      <c r="D264" s="186" t="s">
        <v>490</v>
      </c>
      <c r="E264" s="187" t="s">
        <v>106</v>
      </c>
      <c r="F264" s="188">
        <v>1431.3</v>
      </c>
      <c r="G264" s="189" t="s">
        <v>886</v>
      </c>
      <c r="H264" s="190">
        <v>43986</v>
      </c>
      <c r="L264" s="36"/>
    </row>
    <row r="265" spans="1:12" s="2" customFormat="1" ht="24.95" customHeight="1" x14ac:dyDescent="0.25">
      <c r="A265" s="107">
        <v>256</v>
      </c>
      <c r="B265" s="184">
        <v>43957</v>
      </c>
      <c r="C265" s="170">
        <v>870</v>
      </c>
      <c r="D265" s="186" t="s">
        <v>548</v>
      </c>
      <c r="E265" s="187" t="s">
        <v>111</v>
      </c>
      <c r="F265" s="188">
        <v>24648.69</v>
      </c>
      <c r="G265" s="189" t="s">
        <v>867</v>
      </c>
      <c r="H265" s="190">
        <v>43987</v>
      </c>
      <c r="L265" s="36"/>
    </row>
    <row r="266" spans="1:12" s="2" customFormat="1" ht="24.95" customHeight="1" x14ac:dyDescent="0.25">
      <c r="A266" s="107">
        <v>257</v>
      </c>
      <c r="B266" s="184">
        <v>43942</v>
      </c>
      <c r="C266" s="170" t="s">
        <v>887</v>
      </c>
      <c r="D266" s="186" t="s">
        <v>471</v>
      </c>
      <c r="E266" s="187" t="s">
        <v>106</v>
      </c>
      <c r="F266" s="188">
        <v>45.8</v>
      </c>
      <c r="G266" s="189" t="s">
        <v>888</v>
      </c>
      <c r="H266" s="190">
        <v>43987</v>
      </c>
      <c r="L266" s="36"/>
    </row>
    <row r="267" spans="1:12" s="2" customFormat="1" ht="24.95" customHeight="1" x14ac:dyDescent="0.25">
      <c r="A267" s="107">
        <v>258</v>
      </c>
      <c r="B267" s="184">
        <v>43959</v>
      </c>
      <c r="C267" s="170">
        <v>79854</v>
      </c>
      <c r="D267" s="186" t="s">
        <v>490</v>
      </c>
      <c r="E267" s="187" t="s">
        <v>106</v>
      </c>
      <c r="F267" s="188">
        <v>726.99</v>
      </c>
      <c r="G267" s="189" t="s">
        <v>889</v>
      </c>
      <c r="H267" s="190">
        <v>43987</v>
      </c>
      <c r="L267" s="36"/>
    </row>
    <row r="268" spans="1:12" s="2" customFormat="1" ht="24.95" customHeight="1" x14ac:dyDescent="0.25">
      <c r="A268" s="107">
        <v>259</v>
      </c>
      <c r="B268" s="184">
        <v>43928</v>
      </c>
      <c r="C268" s="170" t="s">
        <v>891</v>
      </c>
      <c r="D268" s="186" t="s">
        <v>471</v>
      </c>
      <c r="E268" s="187" t="s">
        <v>106</v>
      </c>
      <c r="F268" s="188">
        <v>214.8</v>
      </c>
      <c r="G268" s="189" t="s">
        <v>890</v>
      </c>
      <c r="H268" s="190">
        <v>43990</v>
      </c>
      <c r="L268" s="36"/>
    </row>
    <row r="269" spans="1:12" s="2" customFormat="1" ht="24.95" customHeight="1" x14ac:dyDescent="0.25">
      <c r="A269" s="107">
        <v>260</v>
      </c>
      <c r="B269" s="184">
        <v>43943</v>
      </c>
      <c r="C269" s="170" t="s">
        <v>892</v>
      </c>
      <c r="D269" s="186" t="s">
        <v>471</v>
      </c>
      <c r="E269" s="187" t="s">
        <v>106</v>
      </c>
      <c r="F269" s="188">
        <v>159.5</v>
      </c>
      <c r="G269" s="189" t="s">
        <v>901</v>
      </c>
      <c r="H269" s="190">
        <v>43990</v>
      </c>
      <c r="L269" s="36"/>
    </row>
    <row r="270" spans="1:12" s="2" customFormat="1" ht="24.95" customHeight="1" x14ac:dyDescent="0.25">
      <c r="A270" s="107">
        <v>261</v>
      </c>
      <c r="B270" s="184">
        <v>43944</v>
      </c>
      <c r="C270" s="170" t="s">
        <v>893</v>
      </c>
      <c r="D270" s="186" t="s">
        <v>471</v>
      </c>
      <c r="E270" s="187" t="s">
        <v>106</v>
      </c>
      <c r="F270" s="188">
        <v>484</v>
      </c>
      <c r="G270" s="189" t="s">
        <v>902</v>
      </c>
      <c r="H270" s="190">
        <v>43990</v>
      </c>
      <c r="L270" s="36"/>
    </row>
    <row r="271" spans="1:12" s="2" customFormat="1" ht="24.95" customHeight="1" x14ac:dyDescent="0.25">
      <c r="A271" s="107">
        <v>262</v>
      </c>
      <c r="B271" s="184">
        <v>43944</v>
      </c>
      <c r="C271" s="170" t="s">
        <v>894</v>
      </c>
      <c r="D271" s="186" t="s">
        <v>471</v>
      </c>
      <c r="E271" s="187" t="s">
        <v>106</v>
      </c>
      <c r="F271" s="188">
        <v>106.4</v>
      </c>
      <c r="G271" s="189" t="s">
        <v>903</v>
      </c>
      <c r="H271" s="190">
        <v>43990</v>
      </c>
      <c r="L271" s="36"/>
    </row>
    <row r="272" spans="1:12" s="2" customFormat="1" ht="24.95" customHeight="1" x14ac:dyDescent="0.25">
      <c r="A272" s="107">
        <v>263</v>
      </c>
      <c r="B272" s="184">
        <v>43944</v>
      </c>
      <c r="C272" s="170" t="s">
        <v>895</v>
      </c>
      <c r="D272" s="186" t="s">
        <v>471</v>
      </c>
      <c r="E272" s="187" t="s">
        <v>106</v>
      </c>
      <c r="F272" s="188">
        <v>159.5</v>
      </c>
      <c r="G272" s="189" t="s">
        <v>904</v>
      </c>
      <c r="H272" s="190">
        <v>43990</v>
      </c>
      <c r="L272" s="36"/>
    </row>
    <row r="273" spans="1:12" s="2" customFormat="1" ht="24.95" customHeight="1" x14ac:dyDescent="0.25">
      <c r="A273" s="107">
        <v>264</v>
      </c>
      <c r="B273" s="184">
        <v>43944</v>
      </c>
      <c r="C273" s="170" t="s">
        <v>896</v>
      </c>
      <c r="D273" s="186" t="s">
        <v>471</v>
      </c>
      <c r="E273" s="187" t="s">
        <v>106</v>
      </c>
      <c r="F273" s="188">
        <v>252.2</v>
      </c>
      <c r="G273" s="189" t="s">
        <v>905</v>
      </c>
      <c r="H273" s="190">
        <v>43990</v>
      </c>
      <c r="L273" s="36"/>
    </row>
    <row r="274" spans="1:12" s="2" customFormat="1" ht="24.95" customHeight="1" x14ac:dyDescent="0.25">
      <c r="A274" s="107">
        <v>265</v>
      </c>
      <c r="B274" s="184">
        <v>43943</v>
      </c>
      <c r="C274" s="170" t="s">
        <v>897</v>
      </c>
      <c r="D274" s="186" t="s">
        <v>798</v>
      </c>
      <c r="E274" s="187" t="s">
        <v>107</v>
      </c>
      <c r="F274" s="188">
        <v>1960</v>
      </c>
      <c r="G274" s="189" t="s">
        <v>906</v>
      </c>
      <c r="H274" s="190">
        <v>43990</v>
      </c>
      <c r="L274" s="36"/>
    </row>
    <row r="275" spans="1:12" s="2" customFormat="1" ht="24.95" customHeight="1" x14ac:dyDescent="0.25">
      <c r="A275" s="107">
        <v>266</v>
      </c>
      <c r="B275" s="184">
        <v>43945</v>
      </c>
      <c r="C275" s="170" t="s">
        <v>898</v>
      </c>
      <c r="D275" s="186" t="s">
        <v>488</v>
      </c>
      <c r="E275" s="187" t="s">
        <v>106</v>
      </c>
      <c r="F275" s="188">
        <v>1781.34</v>
      </c>
      <c r="G275" s="189" t="s">
        <v>907</v>
      </c>
      <c r="H275" s="190">
        <v>43990</v>
      </c>
      <c r="L275" s="36"/>
    </row>
    <row r="276" spans="1:12" s="2" customFormat="1" ht="24.95" customHeight="1" x14ac:dyDescent="0.25">
      <c r="A276" s="107">
        <v>267</v>
      </c>
      <c r="B276" s="184">
        <v>43945</v>
      </c>
      <c r="C276" s="170" t="s">
        <v>899</v>
      </c>
      <c r="D276" s="186" t="s">
        <v>471</v>
      </c>
      <c r="E276" s="187" t="s">
        <v>106</v>
      </c>
      <c r="F276" s="188">
        <v>45.8</v>
      </c>
      <c r="G276" s="189" t="s">
        <v>908</v>
      </c>
      <c r="H276" s="190">
        <v>43990</v>
      </c>
      <c r="L276" s="36"/>
    </row>
    <row r="277" spans="1:12" s="2" customFormat="1" ht="24.95" customHeight="1" x14ac:dyDescent="0.25">
      <c r="A277" s="107">
        <v>268</v>
      </c>
      <c r="B277" s="184">
        <v>43962</v>
      </c>
      <c r="C277" s="170">
        <v>536929</v>
      </c>
      <c r="D277" s="186" t="s">
        <v>900</v>
      </c>
      <c r="E277" s="187" t="s">
        <v>107</v>
      </c>
      <c r="F277" s="188">
        <v>1480</v>
      </c>
      <c r="G277" s="189" t="s">
        <v>909</v>
      </c>
      <c r="H277" s="190">
        <v>43990</v>
      </c>
      <c r="L277" s="36"/>
    </row>
    <row r="278" spans="1:12" s="2" customFormat="1" ht="24.95" customHeight="1" x14ac:dyDescent="0.25">
      <c r="A278" s="107">
        <v>269</v>
      </c>
      <c r="B278" s="184">
        <v>43930</v>
      </c>
      <c r="C278" s="170">
        <v>1773682</v>
      </c>
      <c r="D278" s="186" t="s">
        <v>573</v>
      </c>
      <c r="E278" s="187" t="s">
        <v>106</v>
      </c>
      <c r="F278" s="188">
        <v>2875</v>
      </c>
      <c r="G278" s="189" t="s">
        <v>910</v>
      </c>
      <c r="H278" s="190">
        <v>43990</v>
      </c>
      <c r="L278" s="36"/>
    </row>
    <row r="279" spans="1:12" s="2" customFormat="1" ht="24.95" customHeight="1" x14ac:dyDescent="0.25">
      <c r="A279" s="107">
        <v>270</v>
      </c>
      <c r="B279" s="184">
        <v>43956</v>
      </c>
      <c r="C279" s="170" t="s">
        <v>912</v>
      </c>
      <c r="D279" s="186" t="s">
        <v>490</v>
      </c>
      <c r="E279" s="187" t="s">
        <v>107</v>
      </c>
      <c r="F279" s="188">
        <v>2256.66</v>
      </c>
      <c r="G279" s="189" t="s">
        <v>911</v>
      </c>
      <c r="H279" s="190">
        <v>43991</v>
      </c>
      <c r="L279" s="36"/>
    </row>
    <row r="280" spans="1:12" s="2" customFormat="1" ht="24.95" customHeight="1" x14ac:dyDescent="0.25">
      <c r="A280" s="107">
        <v>271</v>
      </c>
      <c r="B280" s="184">
        <v>43977</v>
      </c>
      <c r="C280" s="170">
        <v>317226</v>
      </c>
      <c r="D280" s="186" t="s">
        <v>540</v>
      </c>
      <c r="E280" s="187" t="s">
        <v>117</v>
      </c>
      <c r="F280" s="188">
        <v>346.81</v>
      </c>
      <c r="G280" s="189" t="s">
        <v>913</v>
      </c>
      <c r="H280" s="190">
        <v>43992</v>
      </c>
      <c r="L280" s="36"/>
    </row>
    <row r="281" spans="1:12" s="2" customFormat="1" ht="24.95" customHeight="1" x14ac:dyDescent="0.25">
      <c r="A281" s="107">
        <v>272</v>
      </c>
      <c r="B281" s="184">
        <v>43934</v>
      </c>
      <c r="C281" s="170" t="s">
        <v>915</v>
      </c>
      <c r="D281" s="186" t="s">
        <v>471</v>
      </c>
      <c r="E281" s="187" t="s">
        <v>106</v>
      </c>
      <c r="F281" s="188">
        <v>76</v>
      </c>
      <c r="G281" s="189" t="s">
        <v>914</v>
      </c>
      <c r="H281" s="190">
        <v>43994</v>
      </c>
      <c r="L281" s="36"/>
    </row>
    <row r="282" spans="1:12" s="2" customFormat="1" ht="24.95" customHeight="1" x14ac:dyDescent="0.25">
      <c r="A282" s="107">
        <v>273</v>
      </c>
      <c r="B282" s="184">
        <v>43934</v>
      </c>
      <c r="C282" s="170" t="s">
        <v>916</v>
      </c>
      <c r="D282" s="186" t="s">
        <v>471</v>
      </c>
      <c r="E282" s="187" t="s">
        <v>106</v>
      </c>
      <c r="F282" s="188">
        <v>484</v>
      </c>
      <c r="G282" s="189" t="s">
        <v>920</v>
      </c>
      <c r="H282" s="190">
        <v>43994</v>
      </c>
      <c r="L282" s="36"/>
    </row>
    <row r="283" spans="1:12" s="2" customFormat="1" ht="24.95" customHeight="1" x14ac:dyDescent="0.25">
      <c r="A283" s="107">
        <v>274</v>
      </c>
      <c r="B283" s="184">
        <v>43951</v>
      </c>
      <c r="C283" s="170" t="s">
        <v>917</v>
      </c>
      <c r="D283" s="186" t="s">
        <v>490</v>
      </c>
      <c r="E283" s="187" t="s">
        <v>106</v>
      </c>
      <c r="F283" s="188">
        <v>1431.3</v>
      </c>
      <c r="G283" s="189" t="s">
        <v>921</v>
      </c>
      <c r="H283" s="190">
        <v>43994</v>
      </c>
      <c r="L283" s="36"/>
    </row>
    <row r="284" spans="1:12" s="2" customFormat="1" ht="24.95" customHeight="1" x14ac:dyDescent="0.25">
      <c r="A284" s="107">
        <v>275</v>
      </c>
      <c r="B284" s="184">
        <v>43978</v>
      </c>
      <c r="C284" s="170">
        <v>54975</v>
      </c>
      <c r="D284" s="186" t="s">
        <v>504</v>
      </c>
      <c r="E284" s="187" t="s">
        <v>117</v>
      </c>
      <c r="F284" s="188">
        <v>6264.18</v>
      </c>
      <c r="G284" s="189" t="s">
        <v>922</v>
      </c>
      <c r="H284" s="190">
        <v>43994</v>
      </c>
      <c r="L284" s="36"/>
    </row>
    <row r="285" spans="1:12" s="2" customFormat="1" ht="24.95" customHeight="1" x14ac:dyDescent="0.25">
      <c r="A285" s="107">
        <v>276</v>
      </c>
      <c r="B285" s="184">
        <v>43965</v>
      </c>
      <c r="C285" s="170">
        <v>31</v>
      </c>
      <c r="D285" s="186" t="s">
        <v>477</v>
      </c>
      <c r="E285" s="187" t="s">
        <v>107</v>
      </c>
      <c r="F285" s="188">
        <v>1007.36</v>
      </c>
      <c r="G285" s="189" t="s">
        <v>923</v>
      </c>
      <c r="H285" s="190">
        <v>43994</v>
      </c>
      <c r="L285" s="36"/>
    </row>
    <row r="286" spans="1:12" s="2" customFormat="1" ht="24.95" customHeight="1" x14ac:dyDescent="0.25">
      <c r="A286" s="107">
        <v>277</v>
      </c>
      <c r="B286" s="184">
        <v>43965</v>
      </c>
      <c r="C286" s="170">
        <v>45</v>
      </c>
      <c r="D286" s="186" t="s">
        <v>477</v>
      </c>
      <c r="E286" s="187" t="s">
        <v>107</v>
      </c>
      <c r="F286" s="188">
        <v>436</v>
      </c>
      <c r="G286" s="189" t="s">
        <v>924</v>
      </c>
      <c r="H286" s="190">
        <v>43994</v>
      </c>
      <c r="L286" s="36"/>
    </row>
    <row r="287" spans="1:12" s="2" customFormat="1" ht="24.95" customHeight="1" x14ac:dyDescent="0.25">
      <c r="A287" s="107">
        <v>278</v>
      </c>
      <c r="B287" s="184">
        <v>43964</v>
      </c>
      <c r="C287" s="170" t="s">
        <v>919</v>
      </c>
      <c r="D287" s="186" t="s">
        <v>918</v>
      </c>
      <c r="E287" s="187" t="s">
        <v>106</v>
      </c>
      <c r="F287" s="188">
        <v>1155.5999999999999</v>
      </c>
      <c r="G287" s="189" t="s">
        <v>925</v>
      </c>
      <c r="H287" s="190">
        <v>43994</v>
      </c>
      <c r="L287" s="36"/>
    </row>
    <row r="288" spans="1:12" s="2" customFormat="1" ht="24.95" customHeight="1" x14ac:dyDescent="0.25">
      <c r="A288" s="107">
        <v>279</v>
      </c>
      <c r="B288" s="184">
        <v>43965</v>
      </c>
      <c r="C288" s="170">
        <v>43374</v>
      </c>
      <c r="D288" s="186" t="s">
        <v>493</v>
      </c>
      <c r="E288" s="187" t="s">
        <v>107</v>
      </c>
      <c r="F288" s="188">
        <v>695</v>
      </c>
      <c r="G288" s="189" t="s">
        <v>541</v>
      </c>
      <c r="H288" s="190">
        <v>43997</v>
      </c>
      <c r="L288" s="36"/>
    </row>
    <row r="289" spans="1:12" s="2" customFormat="1" ht="24.95" customHeight="1" x14ac:dyDescent="0.25">
      <c r="A289" s="107">
        <v>280</v>
      </c>
      <c r="B289" s="184">
        <v>43966</v>
      </c>
      <c r="C289" s="170">
        <v>60869</v>
      </c>
      <c r="D289" s="186" t="s">
        <v>485</v>
      </c>
      <c r="E289" s="187" t="s">
        <v>107</v>
      </c>
      <c r="F289" s="188">
        <v>315.60000000000002</v>
      </c>
      <c r="G289" s="189" t="s">
        <v>926</v>
      </c>
      <c r="H289" s="190">
        <v>43997</v>
      </c>
      <c r="L289" s="36"/>
    </row>
    <row r="290" spans="1:12" s="2" customFormat="1" ht="24.95" customHeight="1" x14ac:dyDescent="0.25">
      <c r="A290" s="107">
        <v>281</v>
      </c>
      <c r="B290" s="184">
        <v>43965</v>
      </c>
      <c r="C290" s="170">
        <v>1216054</v>
      </c>
      <c r="D290" s="186" t="s">
        <v>517</v>
      </c>
      <c r="E290" s="187" t="s">
        <v>107</v>
      </c>
      <c r="F290" s="188">
        <v>461.08</v>
      </c>
      <c r="G290" s="189" t="s">
        <v>927</v>
      </c>
      <c r="H290" s="190">
        <v>43997</v>
      </c>
      <c r="L290" s="36"/>
    </row>
    <row r="291" spans="1:12" s="2" customFormat="1" ht="24.95" customHeight="1" x14ac:dyDescent="0.25">
      <c r="A291" s="107">
        <v>282</v>
      </c>
      <c r="B291" s="184">
        <v>43981</v>
      </c>
      <c r="C291" s="170">
        <v>55116</v>
      </c>
      <c r="D291" s="186" t="s">
        <v>504</v>
      </c>
      <c r="E291" s="187" t="s">
        <v>117</v>
      </c>
      <c r="F291" s="188">
        <v>7914.55</v>
      </c>
      <c r="G291" s="189" t="s">
        <v>931</v>
      </c>
      <c r="H291" s="190">
        <v>43997</v>
      </c>
      <c r="L291" s="36"/>
    </row>
    <row r="292" spans="1:12" s="2" customFormat="1" ht="24.95" customHeight="1" x14ac:dyDescent="0.25">
      <c r="A292" s="107">
        <v>283</v>
      </c>
      <c r="B292" s="184">
        <v>43936</v>
      </c>
      <c r="C292" s="170" t="s">
        <v>929</v>
      </c>
      <c r="D292" s="186" t="s">
        <v>471</v>
      </c>
      <c r="E292" s="187" t="s">
        <v>106</v>
      </c>
      <c r="F292" s="188">
        <v>45.8</v>
      </c>
      <c r="G292" s="189" t="s">
        <v>932</v>
      </c>
      <c r="H292" s="190">
        <v>43997</v>
      </c>
      <c r="L292" s="36"/>
    </row>
    <row r="293" spans="1:12" s="2" customFormat="1" ht="24.95" customHeight="1" x14ac:dyDescent="0.25">
      <c r="A293" s="107">
        <v>284</v>
      </c>
      <c r="B293" s="184">
        <v>43936</v>
      </c>
      <c r="C293" s="170" t="s">
        <v>930</v>
      </c>
      <c r="D293" s="186" t="s">
        <v>471</v>
      </c>
      <c r="E293" s="187" t="s">
        <v>106</v>
      </c>
      <c r="F293" s="188">
        <v>214.8</v>
      </c>
      <c r="G293" s="189" t="s">
        <v>933</v>
      </c>
      <c r="H293" s="190">
        <v>43997</v>
      </c>
      <c r="L293" s="36"/>
    </row>
    <row r="294" spans="1:12" s="2" customFormat="1" ht="24.95" customHeight="1" x14ac:dyDescent="0.25">
      <c r="A294" s="107">
        <v>285</v>
      </c>
      <c r="B294" s="184">
        <v>43938</v>
      </c>
      <c r="C294" s="170" t="s">
        <v>935</v>
      </c>
      <c r="D294" s="186" t="s">
        <v>471</v>
      </c>
      <c r="E294" s="187" t="s">
        <v>106</v>
      </c>
      <c r="F294" s="188">
        <v>484</v>
      </c>
      <c r="G294" s="189" t="s">
        <v>934</v>
      </c>
      <c r="H294" s="190">
        <v>43998</v>
      </c>
      <c r="L294" s="36"/>
    </row>
    <row r="295" spans="1:12" s="2" customFormat="1" ht="24.95" customHeight="1" x14ac:dyDescent="0.25">
      <c r="A295" s="107">
        <v>286</v>
      </c>
      <c r="B295" s="184">
        <v>43984</v>
      </c>
      <c r="C295" s="170">
        <v>124865</v>
      </c>
      <c r="D295" s="186" t="s">
        <v>936</v>
      </c>
      <c r="E295" s="187" t="s">
        <v>106</v>
      </c>
      <c r="F295" s="188">
        <v>5654.43</v>
      </c>
      <c r="G295" s="189" t="s">
        <v>939</v>
      </c>
      <c r="H295" s="190">
        <v>43998</v>
      </c>
      <c r="L295" s="36"/>
    </row>
    <row r="296" spans="1:12" s="2" customFormat="1" ht="24.95" customHeight="1" x14ac:dyDescent="0.25">
      <c r="A296" s="107">
        <v>287</v>
      </c>
      <c r="B296" s="184">
        <v>43970</v>
      </c>
      <c r="C296" s="170" t="s">
        <v>937</v>
      </c>
      <c r="D296" s="186" t="s">
        <v>477</v>
      </c>
      <c r="E296" s="187" t="s">
        <v>107</v>
      </c>
      <c r="F296" s="188">
        <v>436</v>
      </c>
      <c r="G296" s="189" t="s">
        <v>940</v>
      </c>
      <c r="H296" s="190">
        <v>43998</v>
      </c>
      <c r="L296" s="36"/>
    </row>
    <row r="297" spans="1:12" s="2" customFormat="1" ht="24.95" customHeight="1" x14ac:dyDescent="0.25">
      <c r="A297" s="107">
        <v>288</v>
      </c>
      <c r="B297" s="184">
        <v>43956</v>
      </c>
      <c r="C297" s="170" t="s">
        <v>938</v>
      </c>
      <c r="D297" s="186" t="s">
        <v>490</v>
      </c>
      <c r="E297" s="187" t="s">
        <v>107</v>
      </c>
      <c r="F297" s="188">
        <v>2256.66</v>
      </c>
      <c r="G297" s="189" t="s">
        <v>941</v>
      </c>
      <c r="H297" s="190">
        <v>43998</v>
      </c>
      <c r="L297" s="36"/>
    </row>
    <row r="298" spans="1:12" s="2" customFormat="1" ht="24.95" customHeight="1" x14ac:dyDescent="0.25">
      <c r="A298" s="107">
        <v>289</v>
      </c>
      <c r="B298" s="184">
        <v>43939</v>
      </c>
      <c r="C298" s="170" t="s">
        <v>943</v>
      </c>
      <c r="D298" s="186" t="s">
        <v>471</v>
      </c>
      <c r="E298" s="187" t="s">
        <v>106</v>
      </c>
      <c r="F298" s="188">
        <v>106.4</v>
      </c>
      <c r="G298" s="189" t="s">
        <v>942</v>
      </c>
      <c r="H298" s="190">
        <v>43999</v>
      </c>
      <c r="L298" s="36"/>
    </row>
    <row r="299" spans="1:12" s="2" customFormat="1" ht="24.95" customHeight="1" x14ac:dyDescent="0.25">
      <c r="A299" s="107">
        <v>290</v>
      </c>
      <c r="B299" s="184">
        <v>43971</v>
      </c>
      <c r="C299" s="170" t="s">
        <v>944</v>
      </c>
      <c r="D299" s="186" t="s">
        <v>517</v>
      </c>
      <c r="E299" s="187" t="s">
        <v>107</v>
      </c>
      <c r="F299" s="188">
        <v>540.85</v>
      </c>
      <c r="G299" s="189" t="s">
        <v>945</v>
      </c>
      <c r="H299" s="190">
        <v>43999</v>
      </c>
      <c r="L299" s="36"/>
    </row>
    <row r="300" spans="1:12" s="2" customFormat="1" ht="24.95" customHeight="1" x14ac:dyDescent="0.25">
      <c r="A300" s="107">
        <v>291</v>
      </c>
      <c r="B300" s="184">
        <v>43984</v>
      </c>
      <c r="C300" s="170">
        <v>318088</v>
      </c>
      <c r="D300" s="186" t="s">
        <v>540</v>
      </c>
      <c r="E300" s="187" t="s">
        <v>117</v>
      </c>
      <c r="F300" s="188">
        <v>266.77999999999997</v>
      </c>
      <c r="G300" s="189" t="s">
        <v>946</v>
      </c>
      <c r="H300" s="190">
        <v>43999</v>
      </c>
      <c r="L300" s="36"/>
    </row>
    <row r="301" spans="1:12" s="2" customFormat="1" ht="24.95" customHeight="1" x14ac:dyDescent="0.25">
      <c r="A301" s="107">
        <v>292</v>
      </c>
      <c r="B301" s="184">
        <v>43970</v>
      </c>
      <c r="C301" s="170" t="s">
        <v>948</v>
      </c>
      <c r="D301" s="186" t="s">
        <v>546</v>
      </c>
      <c r="E301" s="187" t="s">
        <v>107</v>
      </c>
      <c r="F301" s="188">
        <v>3850.76</v>
      </c>
      <c r="G301" s="189" t="s">
        <v>947</v>
      </c>
      <c r="H301" s="190">
        <v>44000</v>
      </c>
      <c r="L301" s="36"/>
    </row>
    <row r="302" spans="1:12" s="2" customFormat="1" ht="24.95" customHeight="1" x14ac:dyDescent="0.25">
      <c r="A302" s="107">
        <v>293</v>
      </c>
      <c r="B302" s="184">
        <v>43970</v>
      </c>
      <c r="C302" s="170" t="s">
        <v>950</v>
      </c>
      <c r="D302" s="186" t="s">
        <v>949</v>
      </c>
      <c r="E302" s="187" t="s">
        <v>106</v>
      </c>
      <c r="F302" s="188">
        <v>1986.05</v>
      </c>
      <c r="G302" s="189" t="s">
        <v>951</v>
      </c>
      <c r="H302" s="190">
        <v>44000</v>
      </c>
      <c r="L302" s="36"/>
    </row>
    <row r="303" spans="1:12" s="2" customFormat="1" ht="24.95" customHeight="1" x14ac:dyDescent="0.25">
      <c r="A303" s="107">
        <v>294</v>
      </c>
      <c r="B303" s="184">
        <v>43970</v>
      </c>
      <c r="C303" s="170">
        <v>228286</v>
      </c>
      <c r="D303" s="186" t="s">
        <v>512</v>
      </c>
      <c r="E303" s="187" t="s">
        <v>106</v>
      </c>
      <c r="F303" s="188">
        <v>3405</v>
      </c>
      <c r="G303" s="189" t="s">
        <v>952</v>
      </c>
      <c r="H303" s="190">
        <v>44000</v>
      </c>
      <c r="L303" s="36"/>
    </row>
    <row r="304" spans="1:12" s="2" customFormat="1" ht="24.95" customHeight="1" x14ac:dyDescent="0.25">
      <c r="A304" s="107">
        <v>295</v>
      </c>
      <c r="B304" s="184">
        <v>43970</v>
      </c>
      <c r="C304" s="170">
        <v>228299</v>
      </c>
      <c r="D304" s="186" t="s">
        <v>512</v>
      </c>
      <c r="E304" s="187" t="s">
        <v>107</v>
      </c>
      <c r="F304" s="188">
        <v>615.36</v>
      </c>
      <c r="G304" s="189" t="s">
        <v>953</v>
      </c>
      <c r="H304" s="190">
        <v>44000</v>
      </c>
      <c r="L304" s="36"/>
    </row>
    <row r="305" spans="1:12" s="2" customFormat="1" ht="24.95" customHeight="1" x14ac:dyDescent="0.25">
      <c r="A305" s="107">
        <v>296</v>
      </c>
      <c r="B305" s="184">
        <v>43955</v>
      </c>
      <c r="C305" s="170">
        <v>1930706</v>
      </c>
      <c r="D305" s="186" t="s">
        <v>573</v>
      </c>
      <c r="E305" s="187" t="s">
        <v>106</v>
      </c>
      <c r="F305" s="188">
        <v>259.87</v>
      </c>
      <c r="G305" s="189" t="s">
        <v>954</v>
      </c>
      <c r="H305" s="190">
        <v>44000</v>
      </c>
      <c r="L305" s="36"/>
    </row>
    <row r="306" spans="1:12" s="2" customFormat="1" ht="24.95" customHeight="1" x14ac:dyDescent="0.25">
      <c r="A306" s="107">
        <v>297</v>
      </c>
      <c r="B306" s="184">
        <v>43970</v>
      </c>
      <c r="C306" s="170">
        <v>2076041</v>
      </c>
      <c r="D306" s="186" t="s">
        <v>573</v>
      </c>
      <c r="E306" s="187" t="s">
        <v>106</v>
      </c>
      <c r="F306" s="188">
        <v>532.91999999999996</v>
      </c>
      <c r="G306" s="189" t="s">
        <v>955</v>
      </c>
      <c r="H306" s="190">
        <v>44000</v>
      </c>
      <c r="L306" s="36"/>
    </row>
    <row r="307" spans="1:12" s="2" customFormat="1" ht="24.95" customHeight="1" x14ac:dyDescent="0.25">
      <c r="A307" s="107">
        <v>298</v>
      </c>
      <c r="B307" s="184">
        <v>43971</v>
      </c>
      <c r="C307" s="170">
        <v>62261</v>
      </c>
      <c r="D307" s="186" t="s">
        <v>485</v>
      </c>
      <c r="E307" s="187" t="s">
        <v>107</v>
      </c>
      <c r="F307" s="188">
        <v>867.9</v>
      </c>
      <c r="G307" s="189" t="s">
        <v>926</v>
      </c>
      <c r="H307" s="190">
        <v>44001</v>
      </c>
      <c r="L307" s="36"/>
    </row>
    <row r="308" spans="1:12" s="2" customFormat="1" ht="24.95" customHeight="1" x14ac:dyDescent="0.25">
      <c r="A308" s="107">
        <v>299</v>
      </c>
      <c r="B308" s="184">
        <v>43971</v>
      </c>
      <c r="C308" s="170" t="s">
        <v>957</v>
      </c>
      <c r="D308" s="186" t="s">
        <v>798</v>
      </c>
      <c r="E308" s="187" t="s">
        <v>107</v>
      </c>
      <c r="F308" s="188">
        <v>1306</v>
      </c>
      <c r="G308" s="189" t="s">
        <v>956</v>
      </c>
      <c r="H308" s="190">
        <v>44001</v>
      </c>
      <c r="L308" s="36"/>
    </row>
    <row r="309" spans="1:12" s="2" customFormat="1" ht="24.95" customHeight="1" x14ac:dyDescent="0.25">
      <c r="A309" s="107">
        <v>300</v>
      </c>
      <c r="B309" s="184">
        <v>43941</v>
      </c>
      <c r="C309" s="170" t="s">
        <v>958</v>
      </c>
      <c r="D309" s="186" t="s">
        <v>785</v>
      </c>
      <c r="E309" s="187" t="s">
        <v>106</v>
      </c>
      <c r="F309" s="188">
        <v>856.8</v>
      </c>
      <c r="G309" s="189" t="s">
        <v>962</v>
      </c>
      <c r="H309" s="190">
        <v>44001</v>
      </c>
      <c r="L309" s="36"/>
    </row>
    <row r="310" spans="1:12" s="2" customFormat="1" ht="24.95" customHeight="1" x14ac:dyDescent="0.25">
      <c r="A310" s="107">
        <v>301</v>
      </c>
      <c r="B310" s="184">
        <v>43941</v>
      </c>
      <c r="C310" s="170" t="s">
        <v>959</v>
      </c>
      <c r="D310" s="186" t="s">
        <v>471</v>
      </c>
      <c r="E310" s="187" t="s">
        <v>106</v>
      </c>
      <c r="F310" s="188">
        <v>85.06</v>
      </c>
      <c r="G310" s="189" t="s">
        <v>963</v>
      </c>
      <c r="H310" s="190">
        <v>44001</v>
      </c>
      <c r="L310" s="36"/>
    </row>
    <row r="311" spans="1:12" s="2" customFormat="1" ht="24.95" customHeight="1" x14ac:dyDescent="0.25">
      <c r="A311" s="107">
        <v>302</v>
      </c>
      <c r="B311" s="184">
        <v>43941</v>
      </c>
      <c r="C311" s="170" t="s">
        <v>960</v>
      </c>
      <c r="D311" s="186" t="s">
        <v>471</v>
      </c>
      <c r="E311" s="187" t="s">
        <v>106</v>
      </c>
      <c r="F311" s="188">
        <v>191.4</v>
      </c>
      <c r="G311" s="189" t="s">
        <v>964</v>
      </c>
      <c r="H311" s="190">
        <v>44001</v>
      </c>
      <c r="L311" s="36"/>
    </row>
    <row r="312" spans="1:12" s="2" customFormat="1" ht="24.95" customHeight="1" x14ac:dyDescent="0.25">
      <c r="A312" s="107">
        <v>303</v>
      </c>
      <c r="B312" s="184">
        <v>43941</v>
      </c>
      <c r="C312" s="170" t="s">
        <v>961</v>
      </c>
      <c r="D312" s="186" t="s">
        <v>739</v>
      </c>
      <c r="E312" s="187" t="s">
        <v>106</v>
      </c>
      <c r="F312" s="188">
        <v>1790</v>
      </c>
      <c r="G312" s="189" t="s">
        <v>965</v>
      </c>
      <c r="H312" s="190">
        <v>44001</v>
      </c>
      <c r="L312" s="36"/>
    </row>
    <row r="313" spans="1:12" s="2" customFormat="1" ht="24.95" customHeight="1" x14ac:dyDescent="0.25">
      <c r="A313" s="107">
        <v>304</v>
      </c>
      <c r="B313" s="184">
        <v>43973</v>
      </c>
      <c r="C313" s="170">
        <v>539590</v>
      </c>
      <c r="D313" s="186" t="s">
        <v>900</v>
      </c>
      <c r="E313" s="187" t="s">
        <v>107</v>
      </c>
      <c r="F313" s="188">
        <v>1150</v>
      </c>
      <c r="G313" s="189" t="s">
        <v>966</v>
      </c>
      <c r="H313" s="190">
        <v>44001</v>
      </c>
      <c r="L313" s="36"/>
    </row>
    <row r="314" spans="1:12" s="2" customFormat="1" ht="24.95" customHeight="1" x14ac:dyDescent="0.25">
      <c r="A314" s="107">
        <v>305</v>
      </c>
      <c r="B314" s="184">
        <v>43973</v>
      </c>
      <c r="C314" s="170">
        <v>43400</v>
      </c>
      <c r="D314" s="186" t="s">
        <v>493</v>
      </c>
      <c r="E314" s="187" t="s">
        <v>107</v>
      </c>
      <c r="F314" s="188">
        <v>1911.25</v>
      </c>
      <c r="G314" s="189" t="s">
        <v>541</v>
      </c>
      <c r="H314" s="190">
        <v>44004</v>
      </c>
      <c r="L314" s="36"/>
    </row>
    <row r="315" spans="1:12" s="2" customFormat="1" ht="24.95" customHeight="1" x14ac:dyDescent="0.25">
      <c r="A315" s="107">
        <v>306</v>
      </c>
      <c r="B315" s="184">
        <v>43987</v>
      </c>
      <c r="C315" s="170">
        <v>318392</v>
      </c>
      <c r="D315" s="186" t="s">
        <v>540</v>
      </c>
      <c r="E315" s="187" t="s">
        <v>117</v>
      </c>
      <c r="F315" s="188">
        <v>3542.26</v>
      </c>
      <c r="G315" s="189" t="s">
        <v>967</v>
      </c>
      <c r="H315" s="190">
        <v>44004</v>
      </c>
      <c r="L315" s="36"/>
    </row>
    <row r="316" spans="1:12" s="2" customFormat="1" ht="24.95" customHeight="1" x14ac:dyDescent="0.25">
      <c r="A316" s="107">
        <v>307</v>
      </c>
      <c r="B316" s="184">
        <v>43987</v>
      </c>
      <c r="C316" s="170">
        <v>55269</v>
      </c>
      <c r="D316" s="186" t="s">
        <v>504</v>
      </c>
      <c r="E316" s="187" t="s">
        <v>117</v>
      </c>
      <c r="F316" s="188">
        <v>8244.6200000000008</v>
      </c>
      <c r="G316" s="189" t="s">
        <v>975</v>
      </c>
      <c r="H316" s="190">
        <v>44004</v>
      </c>
      <c r="L316" s="36"/>
    </row>
    <row r="317" spans="1:12" s="2" customFormat="1" ht="24.95" customHeight="1" x14ac:dyDescent="0.25">
      <c r="A317" s="107">
        <v>308</v>
      </c>
      <c r="B317" s="184">
        <v>43942</v>
      </c>
      <c r="C317" s="170" t="s">
        <v>968</v>
      </c>
      <c r="D317" s="186" t="s">
        <v>471</v>
      </c>
      <c r="E317" s="187" t="s">
        <v>106</v>
      </c>
      <c r="F317" s="188">
        <v>45.8</v>
      </c>
      <c r="G317" s="189" t="s">
        <v>976</v>
      </c>
      <c r="H317" s="190">
        <v>44004</v>
      </c>
      <c r="L317" s="36"/>
    </row>
    <row r="318" spans="1:12" s="2" customFormat="1" ht="24.95" customHeight="1" x14ac:dyDescent="0.25">
      <c r="A318" s="107">
        <v>309</v>
      </c>
      <c r="B318" s="184">
        <v>43943</v>
      </c>
      <c r="C318" s="170" t="s">
        <v>969</v>
      </c>
      <c r="D318" s="186" t="s">
        <v>471</v>
      </c>
      <c r="E318" s="187" t="s">
        <v>106</v>
      </c>
      <c r="F318" s="188">
        <v>159.5</v>
      </c>
      <c r="G318" s="189" t="s">
        <v>977</v>
      </c>
      <c r="H318" s="190">
        <v>44004</v>
      </c>
      <c r="L318" s="36"/>
    </row>
    <row r="319" spans="1:12" s="2" customFormat="1" ht="24.95" customHeight="1" x14ac:dyDescent="0.25">
      <c r="A319" s="107">
        <v>310</v>
      </c>
      <c r="B319" s="184">
        <v>43972</v>
      </c>
      <c r="C319" s="170" t="s">
        <v>970</v>
      </c>
      <c r="D319" s="186" t="s">
        <v>479</v>
      </c>
      <c r="E319" s="187" t="s">
        <v>107</v>
      </c>
      <c r="F319" s="188">
        <v>345.57</v>
      </c>
      <c r="G319" s="189" t="s">
        <v>978</v>
      </c>
      <c r="H319" s="190">
        <v>44004</v>
      </c>
      <c r="L319" s="36"/>
    </row>
    <row r="320" spans="1:12" s="2" customFormat="1" ht="24.95" customHeight="1" x14ac:dyDescent="0.25">
      <c r="A320" s="107">
        <v>311</v>
      </c>
      <c r="B320" s="184">
        <v>43944</v>
      </c>
      <c r="C320" s="170" t="s">
        <v>971</v>
      </c>
      <c r="D320" s="186" t="s">
        <v>471</v>
      </c>
      <c r="E320" s="187" t="s">
        <v>106</v>
      </c>
      <c r="F320" s="188">
        <v>484</v>
      </c>
      <c r="G320" s="189" t="s">
        <v>979</v>
      </c>
      <c r="H320" s="190">
        <v>44004</v>
      </c>
      <c r="L320" s="36"/>
    </row>
    <row r="321" spans="1:12" s="2" customFormat="1" ht="24.95" customHeight="1" x14ac:dyDescent="0.25">
      <c r="A321" s="107">
        <v>312</v>
      </c>
      <c r="B321" s="184">
        <v>43944</v>
      </c>
      <c r="C321" s="170" t="s">
        <v>972</v>
      </c>
      <c r="D321" s="186" t="s">
        <v>471</v>
      </c>
      <c r="E321" s="187" t="s">
        <v>106</v>
      </c>
      <c r="F321" s="188">
        <v>106.4</v>
      </c>
      <c r="G321" s="189" t="s">
        <v>980</v>
      </c>
      <c r="H321" s="190">
        <v>44004</v>
      </c>
      <c r="L321" s="36"/>
    </row>
    <row r="322" spans="1:12" s="2" customFormat="1" ht="24.95" customHeight="1" x14ac:dyDescent="0.25">
      <c r="A322" s="107">
        <v>313</v>
      </c>
      <c r="B322" s="184">
        <v>43944</v>
      </c>
      <c r="C322" s="170" t="s">
        <v>973</v>
      </c>
      <c r="D322" s="186" t="s">
        <v>471</v>
      </c>
      <c r="E322" s="187" t="s">
        <v>106</v>
      </c>
      <c r="F322" s="188">
        <v>159.5</v>
      </c>
      <c r="G322" s="189" t="s">
        <v>981</v>
      </c>
      <c r="H322" s="190">
        <v>44004</v>
      </c>
      <c r="L322" s="36"/>
    </row>
    <row r="323" spans="1:12" s="2" customFormat="1" ht="24.95" customHeight="1" x14ac:dyDescent="0.25">
      <c r="A323" s="107">
        <v>314</v>
      </c>
      <c r="B323" s="184">
        <v>43944</v>
      </c>
      <c r="C323" s="170" t="s">
        <v>974</v>
      </c>
      <c r="D323" s="186" t="s">
        <v>471</v>
      </c>
      <c r="E323" s="187" t="s">
        <v>106</v>
      </c>
      <c r="F323" s="188">
        <v>252.2</v>
      </c>
      <c r="G323" s="189" t="s">
        <v>982</v>
      </c>
      <c r="H323" s="190">
        <v>44004</v>
      </c>
      <c r="L323" s="36"/>
    </row>
    <row r="324" spans="1:12" s="2" customFormat="1" ht="24.95" customHeight="1" x14ac:dyDescent="0.25">
      <c r="A324" s="107">
        <v>315</v>
      </c>
      <c r="B324" s="184">
        <v>43930</v>
      </c>
      <c r="C324" s="170" t="s">
        <v>984</v>
      </c>
      <c r="D324" s="186" t="s">
        <v>573</v>
      </c>
      <c r="E324" s="187" t="s">
        <v>106</v>
      </c>
      <c r="F324" s="188">
        <v>2875</v>
      </c>
      <c r="G324" s="189" t="s">
        <v>983</v>
      </c>
      <c r="H324" s="190">
        <v>44005</v>
      </c>
      <c r="L324" s="36"/>
    </row>
    <row r="325" spans="1:12" s="2" customFormat="1" ht="24.95" customHeight="1" x14ac:dyDescent="0.25">
      <c r="A325" s="107">
        <v>316</v>
      </c>
      <c r="B325" s="184">
        <v>43945</v>
      </c>
      <c r="C325" s="170" t="s">
        <v>985</v>
      </c>
      <c r="D325" s="186" t="s">
        <v>471</v>
      </c>
      <c r="E325" s="187" t="s">
        <v>106</v>
      </c>
      <c r="F325" s="188">
        <v>45.8</v>
      </c>
      <c r="G325" s="189" t="s">
        <v>987</v>
      </c>
      <c r="H325" s="190">
        <v>44005</v>
      </c>
      <c r="L325" s="36"/>
    </row>
    <row r="326" spans="1:12" s="2" customFormat="1" ht="24.95" customHeight="1" x14ac:dyDescent="0.25">
      <c r="A326" s="107">
        <v>317</v>
      </c>
      <c r="B326" s="184">
        <v>43970</v>
      </c>
      <c r="C326" s="170" t="s">
        <v>986</v>
      </c>
      <c r="D326" s="186" t="s">
        <v>477</v>
      </c>
      <c r="E326" s="187" t="s">
        <v>107</v>
      </c>
      <c r="F326" s="188">
        <v>436</v>
      </c>
      <c r="G326" s="189" t="s">
        <v>988</v>
      </c>
      <c r="H326" s="190">
        <v>44005</v>
      </c>
      <c r="L326" s="36"/>
    </row>
    <row r="327" spans="1:12" s="2" customFormat="1" ht="24.95" customHeight="1" x14ac:dyDescent="0.25">
      <c r="A327" s="107">
        <v>318</v>
      </c>
      <c r="B327" s="184">
        <v>43971</v>
      </c>
      <c r="C327" s="170" t="s">
        <v>990</v>
      </c>
      <c r="D327" s="186" t="s">
        <v>517</v>
      </c>
      <c r="E327" s="187" t="s">
        <v>107</v>
      </c>
      <c r="F327" s="188">
        <v>540.85</v>
      </c>
      <c r="G327" s="189" t="s">
        <v>989</v>
      </c>
      <c r="H327" s="190">
        <v>44006</v>
      </c>
      <c r="L327" s="36"/>
    </row>
    <row r="328" spans="1:12" s="2" customFormat="1" ht="24.95" customHeight="1" x14ac:dyDescent="0.25">
      <c r="A328" s="107">
        <v>319</v>
      </c>
      <c r="B328" s="184">
        <v>43978</v>
      </c>
      <c r="C328" s="170" t="s">
        <v>991</v>
      </c>
      <c r="D328" s="186" t="s">
        <v>900</v>
      </c>
      <c r="E328" s="187" t="s">
        <v>106</v>
      </c>
      <c r="F328" s="188">
        <v>3575</v>
      </c>
      <c r="G328" s="189" t="s">
        <v>992</v>
      </c>
      <c r="H328" s="190">
        <v>44006</v>
      </c>
      <c r="L328" s="36"/>
    </row>
    <row r="329" spans="1:12" s="2" customFormat="1" ht="24.95" customHeight="1" x14ac:dyDescent="0.25">
      <c r="A329" s="107">
        <v>320</v>
      </c>
      <c r="B329" s="184">
        <v>43991</v>
      </c>
      <c r="C329" s="170">
        <v>318756</v>
      </c>
      <c r="D329" s="186" t="s">
        <v>540</v>
      </c>
      <c r="E329" s="187" t="s">
        <v>117</v>
      </c>
      <c r="F329" s="188">
        <v>186.74</v>
      </c>
      <c r="G329" s="189" t="s">
        <v>993</v>
      </c>
      <c r="H329" s="190">
        <v>44006</v>
      </c>
      <c r="L329" s="36"/>
    </row>
    <row r="330" spans="1:12" s="2" customFormat="1" ht="24.95" customHeight="1" x14ac:dyDescent="0.25">
      <c r="A330" s="107">
        <v>321</v>
      </c>
      <c r="B330" s="184">
        <v>43991</v>
      </c>
      <c r="C330" s="170">
        <v>55365</v>
      </c>
      <c r="D330" s="186" t="s">
        <v>504</v>
      </c>
      <c r="E330" s="187" t="s">
        <v>117</v>
      </c>
      <c r="F330" s="188">
        <v>6926.74</v>
      </c>
      <c r="G330" s="189" t="s">
        <v>994</v>
      </c>
      <c r="H330" s="190">
        <v>44006</v>
      </c>
      <c r="L330" s="36"/>
    </row>
    <row r="331" spans="1:12" s="2" customFormat="1" ht="24.95" customHeight="1" x14ac:dyDescent="0.25">
      <c r="A331" s="107">
        <v>322</v>
      </c>
      <c r="B331" s="184">
        <v>43978</v>
      </c>
      <c r="C331" s="170">
        <v>124</v>
      </c>
      <c r="D331" s="186" t="s">
        <v>477</v>
      </c>
      <c r="E331" s="187" t="s">
        <v>107</v>
      </c>
      <c r="F331" s="188">
        <v>868</v>
      </c>
      <c r="G331" s="189" t="s">
        <v>995</v>
      </c>
      <c r="H331" s="190">
        <v>44006</v>
      </c>
      <c r="L331" s="36"/>
    </row>
    <row r="332" spans="1:12" s="2" customFormat="1" ht="24.95" customHeight="1" x14ac:dyDescent="0.25">
      <c r="A332" s="107">
        <v>323</v>
      </c>
      <c r="B332" s="184">
        <v>43952</v>
      </c>
      <c r="C332" s="170">
        <v>62415492</v>
      </c>
      <c r="D332" s="186" t="s">
        <v>629</v>
      </c>
      <c r="E332" s="187" t="s">
        <v>439</v>
      </c>
      <c r="F332" s="188">
        <v>29427.7</v>
      </c>
      <c r="G332" s="189" t="s">
        <v>996</v>
      </c>
      <c r="H332" s="190">
        <v>44007</v>
      </c>
      <c r="L332" s="36"/>
    </row>
    <row r="333" spans="1:12" s="2" customFormat="1" ht="24.95" customHeight="1" x14ac:dyDescent="0.25">
      <c r="A333" s="107">
        <v>324</v>
      </c>
      <c r="B333" s="184">
        <v>43980</v>
      </c>
      <c r="C333" s="170">
        <v>802726</v>
      </c>
      <c r="D333" s="186" t="s">
        <v>997</v>
      </c>
      <c r="E333" s="187" t="s">
        <v>106</v>
      </c>
      <c r="F333" s="188">
        <v>569.70000000000005</v>
      </c>
      <c r="G333" s="189" t="s">
        <v>928</v>
      </c>
      <c r="H333" s="190">
        <v>44007</v>
      </c>
      <c r="L333" s="36"/>
    </row>
    <row r="334" spans="1:12" s="2" customFormat="1" ht="24.95" customHeight="1" x14ac:dyDescent="0.25">
      <c r="A334" s="107">
        <v>325</v>
      </c>
      <c r="B334" s="184">
        <v>43978</v>
      </c>
      <c r="C334" s="170">
        <v>63543</v>
      </c>
      <c r="D334" s="186" t="s">
        <v>485</v>
      </c>
      <c r="E334" s="187" t="s">
        <v>106</v>
      </c>
      <c r="F334" s="188">
        <v>470</v>
      </c>
      <c r="G334" s="189" t="s">
        <v>926</v>
      </c>
      <c r="H334" s="190">
        <v>44008</v>
      </c>
      <c r="L334" s="36"/>
    </row>
    <row r="335" spans="1:12" s="2" customFormat="1" ht="24.95" customHeight="1" x14ac:dyDescent="0.25">
      <c r="A335" s="107">
        <v>326</v>
      </c>
      <c r="B335" s="184">
        <v>43978</v>
      </c>
      <c r="C335" s="170">
        <v>229262</v>
      </c>
      <c r="D335" s="186" t="s">
        <v>512</v>
      </c>
      <c r="E335" s="187" t="s">
        <v>106</v>
      </c>
      <c r="F335" s="188">
        <v>551.85</v>
      </c>
      <c r="G335" s="189" t="s">
        <v>998</v>
      </c>
      <c r="H335" s="190">
        <v>44008</v>
      </c>
      <c r="L335" s="36"/>
    </row>
    <row r="336" spans="1:12" s="2" customFormat="1" ht="24.95" customHeight="1" x14ac:dyDescent="0.25">
      <c r="A336" s="107">
        <v>327</v>
      </c>
      <c r="B336" s="184">
        <v>43994</v>
      </c>
      <c r="C336" s="170">
        <v>55457</v>
      </c>
      <c r="D336" s="186" t="s">
        <v>504</v>
      </c>
      <c r="E336" s="187" t="s">
        <v>117</v>
      </c>
      <c r="F336" s="188">
        <v>6924.33</v>
      </c>
      <c r="G336" s="189" t="s">
        <v>999</v>
      </c>
      <c r="H336" s="190">
        <v>44011</v>
      </c>
      <c r="L336" s="36"/>
    </row>
    <row r="337" spans="1:12" s="2" customFormat="1" ht="24.95" customHeight="1" x14ac:dyDescent="0.25">
      <c r="A337" s="107">
        <v>328</v>
      </c>
      <c r="B337" s="184">
        <v>43980</v>
      </c>
      <c r="C337" s="170" t="s">
        <v>1000</v>
      </c>
      <c r="D337" s="186" t="s">
        <v>488</v>
      </c>
      <c r="E337" s="187" t="s">
        <v>106</v>
      </c>
      <c r="F337" s="188">
        <v>806.68</v>
      </c>
      <c r="G337" s="189" t="s">
        <v>1002</v>
      </c>
      <c r="H337" s="190">
        <v>44011</v>
      </c>
      <c r="L337" s="36"/>
    </row>
    <row r="338" spans="1:12" s="2" customFormat="1" ht="24.95" customHeight="1" x14ac:dyDescent="0.25">
      <c r="A338" s="107">
        <v>329</v>
      </c>
      <c r="B338" s="184">
        <v>43984</v>
      </c>
      <c r="C338" s="170">
        <v>803778</v>
      </c>
      <c r="D338" s="186" t="s">
        <v>997</v>
      </c>
      <c r="E338" s="187" t="s">
        <v>107</v>
      </c>
      <c r="F338" s="188">
        <v>305</v>
      </c>
      <c r="G338" s="189" t="s">
        <v>1003</v>
      </c>
      <c r="H338" s="190">
        <v>44011</v>
      </c>
      <c r="L338" s="36"/>
    </row>
    <row r="339" spans="1:12" s="2" customFormat="1" ht="24.95" customHeight="1" x14ac:dyDescent="0.25">
      <c r="A339" s="107">
        <v>330</v>
      </c>
      <c r="B339" s="184">
        <v>43969</v>
      </c>
      <c r="C339" s="170">
        <v>2616242</v>
      </c>
      <c r="D339" s="186" t="s">
        <v>479</v>
      </c>
      <c r="E339" s="187" t="s">
        <v>107</v>
      </c>
      <c r="F339" s="188">
        <v>1036.8</v>
      </c>
      <c r="G339" s="189" t="s">
        <v>1004</v>
      </c>
      <c r="H339" s="190">
        <v>44011</v>
      </c>
      <c r="L339" s="36"/>
    </row>
    <row r="340" spans="1:12" s="2" customFormat="1" ht="24.95" customHeight="1" x14ac:dyDescent="0.25">
      <c r="A340" s="107">
        <v>331</v>
      </c>
      <c r="B340" s="184">
        <v>43997</v>
      </c>
      <c r="C340" s="170">
        <v>127218</v>
      </c>
      <c r="D340" s="186" t="s">
        <v>936</v>
      </c>
      <c r="E340" s="187" t="s">
        <v>106</v>
      </c>
      <c r="F340" s="188">
        <v>5445.02</v>
      </c>
      <c r="G340" s="189" t="s">
        <v>1005</v>
      </c>
      <c r="H340" s="190">
        <v>44011</v>
      </c>
      <c r="L340" s="36"/>
    </row>
    <row r="341" spans="1:12" s="2" customFormat="1" ht="24.95" customHeight="1" x14ac:dyDescent="0.25">
      <c r="A341" s="107">
        <v>332</v>
      </c>
      <c r="B341" s="184">
        <v>43964</v>
      </c>
      <c r="C341" s="170" t="s">
        <v>1001</v>
      </c>
      <c r="D341" s="186" t="s">
        <v>918</v>
      </c>
      <c r="E341" s="187" t="s">
        <v>106</v>
      </c>
      <c r="F341" s="188">
        <v>1155.5999999999999</v>
      </c>
      <c r="G341" s="189" t="s">
        <v>1006</v>
      </c>
      <c r="H341" s="190">
        <v>44011</v>
      </c>
      <c r="L341" s="36"/>
    </row>
    <row r="342" spans="1:12" s="2" customFormat="1" ht="24.95" customHeight="1" x14ac:dyDescent="0.25">
      <c r="A342" s="107">
        <v>333</v>
      </c>
      <c r="B342" s="184">
        <v>43991</v>
      </c>
      <c r="C342" s="170">
        <v>5692</v>
      </c>
      <c r="D342" s="186" t="s">
        <v>505</v>
      </c>
      <c r="E342" s="187" t="s">
        <v>111</v>
      </c>
      <c r="F342" s="188">
        <v>94112.76</v>
      </c>
      <c r="G342" s="189" t="s">
        <v>654</v>
      </c>
      <c r="H342" s="190">
        <v>44012</v>
      </c>
      <c r="L342" s="36"/>
    </row>
    <row r="343" spans="1:12" s="2" customFormat="1" ht="24.95" customHeight="1" x14ac:dyDescent="0.25">
      <c r="A343" s="107">
        <v>334</v>
      </c>
      <c r="B343" s="184">
        <v>43997</v>
      </c>
      <c r="C343" s="170">
        <v>228</v>
      </c>
      <c r="D343" s="186" t="s">
        <v>506</v>
      </c>
      <c r="E343" s="187" t="s">
        <v>111</v>
      </c>
      <c r="F343" s="188">
        <v>82566.05</v>
      </c>
      <c r="G343" s="189" t="s">
        <v>657</v>
      </c>
      <c r="H343" s="190">
        <v>44012</v>
      </c>
      <c r="L343" s="36"/>
    </row>
    <row r="344" spans="1:12" s="2" customFormat="1" ht="24.95" customHeight="1" x14ac:dyDescent="0.25">
      <c r="A344" s="107">
        <v>335</v>
      </c>
      <c r="B344" s="184">
        <v>43957</v>
      </c>
      <c r="C344" s="170">
        <v>200249185</v>
      </c>
      <c r="D344" s="186" t="s">
        <v>491</v>
      </c>
      <c r="E344" s="187" t="s">
        <v>439</v>
      </c>
      <c r="F344" s="188">
        <v>30328.46</v>
      </c>
      <c r="G344" s="189" t="s">
        <v>1007</v>
      </c>
      <c r="H344" s="190">
        <v>44012</v>
      </c>
      <c r="L344" s="36"/>
    </row>
    <row r="345" spans="1:12" s="2" customFormat="1" ht="24.95" customHeight="1" x14ac:dyDescent="0.25">
      <c r="A345" s="107">
        <v>336</v>
      </c>
      <c r="B345" s="184">
        <v>43984</v>
      </c>
      <c r="C345" s="170">
        <v>160</v>
      </c>
      <c r="D345" s="186" t="s">
        <v>477</v>
      </c>
      <c r="E345" s="187" t="s">
        <v>107</v>
      </c>
      <c r="F345" s="188">
        <v>908.96</v>
      </c>
      <c r="G345" s="189" t="s">
        <v>1008</v>
      </c>
      <c r="H345" s="190">
        <v>44012</v>
      </c>
      <c r="L345" s="36"/>
    </row>
    <row r="346" spans="1:12" s="2" customFormat="1" ht="24.95" customHeight="1" x14ac:dyDescent="0.25">
      <c r="A346" s="107">
        <v>337</v>
      </c>
      <c r="B346" s="184">
        <v>43971</v>
      </c>
      <c r="C346" s="170" t="s">
        <v>1011</v>
      </c>
      <c r="D346" s="186" t="s">
        <v>517</v>
      </c>
      <c r="E346" s="187" t="s">
        <v>107</v>
      </c>
      <c r="F346" s="188">
        <v>541</v>
      </c>
      <c r="G346" s="189" t="s">
        <v>1010</v>
      </c>
      <c r="H346" s="190">
        <v>44013</v>
      </c>
      <c r="L346" s="36"/>
    </row>
    <row r="347" spans="1:12" s="2" customFormat="1" ht="24.95" customHeight="1" x14ac:dyDescent="0.25">
      <c r="A347" s="107">
        <v>338</v>
      </c>
      <c r="B347" s="184">
        <v>43985</v>
      </c>
      <c r="C347" s="170">
        <v>185382</v>
      </c>
      <c r="D347" s="186" t="s">
        <v>1012</v>
      </c>
      <c r="E347" s="187" t="s">
        <v>107</v>
      </c>
      <c r="F347" s="188">
        <v>720</v>
      </c>
      <c r="G347" s="189" t="s">
        <v>1013</v>
      </c>
      <c r="H347" s="190">
        <v>44013</v>
      </c>
      <c r="L347" s="36"/>
    </row>
    <row r="348" spans="1:12" s="2" customFormat="1" ht="24.95" customHeight="1" x14ac:dyDescent="0.25">
      <c r="A348" s="107">
        <v>339</v>
      </c>
      <c r="B348" s="184">
        <v>43985</v>
      </c>
      <c r="C348" s="170">
        <v>180</v>
      </c>
      <c r="D348" s="186" t="s">
        <v>477</v>
      </c>
      <c r="E348" s="187" t="s">
        <v>107</v>
      </c>
      <c r="F348" s="188">
        <v>868</v>
      </c>
      <c r="G348" s="189" t="s">
        <v>1014</v>
      </c>
      <c r="H348" s="190">
        <v>44013</v>
      </c>
      <c r="L348" s="36"/>
    </row>
    <row r="349" spans="1:12" s="2" customFormat="1" ht="24.95" customHeight="1" x14ac:dyDescent="0.25">
      <c r="A349" s="107">
        <v>340</v>
      </c>
      <c r="B349" s="184">
        <v>43984</v>
      </c>
      <c r="C349" s="170">
        <v>43453</v>
      </c>
      <c r="D349" s="186" t="s">
        <v>493</v>
      </c>
      <c r="E349" s="187" t="s">
        <v>107</v>
      </c>
      <c r="F349" s="188">
        <v>781.88</v>
      </c>
      <c r="G349" s="189" t="s">
        <v>541</v>
      </c>
      <c r="H349" s="190">
        <v>44014</v>
      </c>
      <c r="L349" s="36"/>
    </row>
    <row r="350" spans="1:12" s="2" customFormat="1" ht="24.95" customHeight="1" x14ac:dyDescent="0.25">
      <c r="A350" s="107">
        <v>341</v>
      </c>
      <c r="B350" s="184">
        <v>43930</v>
      </c>
      <c r="C350" s="170" t="s">
        <v>1015</v>
      </c>
      <c r="D350" s="186" t="s">
        <v>537</v>
      </c>
      <c r="E350" s="187" t="s">
        <v>106</v>
      </c>
      <c r="F350" s="188">
        <v>6706.63</v>
      </c>
      <c r="G350" s="189" t="s">
        <v>536</v>
      </c>
      <c r="H350" s="190">
        <v>44014</v>
      </c>
      <c r="L350" s="36"/>
    </row>
    <row r="351" spans="1:12" s="2" customFormat="1" ht="24.95" customHeight="1" x14ac:dyDescent="0.25">
      <c r="A351" s="107">
        <v>342</v>
      </c>
      <c r="B351" s="184">
        <v>43984</v>
      </c>
      <c r="C351" s="170">
        <v>88274</v>
      </c>
      <c r="D351" s="186" t="s">
        <v>484</v>
      </c>
      <c r="E351" s="187" t="s">
        <v>107</v>
      </c>
      <c r="F351" s="188">
        <v>582.48</v>
      </c>
      <c r="G351" s="189" t="s">
        <v>1016</v>
      </c>
      <c r="H351" s="190">
        <v>44014</v>
      </c>
      <c r="L351" s="36"/>
    </row>
    <row r="352" spans="1:12" s="2" customFormat="1" ht="24.95" customHeight="1" x14ac:dyDescent="0.25">
      <c r="A352" s="107">
        <v>343</v>
      </c>
      <c r="B352" s="184">
        <v>43984</v>
      </c>
      <c r="C352" s="170" t="s">
        <v>1017</v>
      </c>
      <c r="D352" s="186" t="s">
        <v>517</v>
      </c>
      <c r="E352" s="187" t="s">
        <v>107</v>
      </c>
      <c r="F352" s="188">
        <v>819.25</v>
      </c>
      <c r="G352" s="189" t="s">
        <v>1018</v>
      </c>
      <c r="H352" s="190">
        <v>44014</v>
      </c>
      <c r="L352" s="36"/>
    </row>
    <row r="353" spans="1:12" s="2" customFormat="1" ht="24.95" customHeight="1" x14ac:dyDescent="0.25">
      <c r="A353" s="107">
        <v>344</v>
      </c>
      <c r="B353" s="184">
        <v>43987</v>
      </c>
      <c r="C353" s="170">
        <v>804709</v>
      </c>
      <c r="D353" s="186" t="s">
        <v>997</v>
      </c>
      <c r="E353" s="187" t="s">
        <v>106</v>
      </c>
      <c r="F353" s="188">
        <v>569.70000000000005</v>
      </c>
      <c r="G353" s="189" t="s">
        <v>1019</v>
      </c>
      <c r="H353" s="190">
        <v>44014</v>
      </c>
      <c r="L353" s="36"/>
    </row>
    <row r="354" spans="1:12" s="2" customFormat="1" ht="24.95" customHeight="1" x14ac:dyDescent="0.25">
      <c r="A354" s="107">
        <v>345</v>
      </c>
      <c r="B354" s="184">
        <v>43999</v>
      </c>
      <c r="C354" s="170">
        <v>319294</v>
      </c>
      <c r="D354" s="186" t="s">
        <v>540</v>
      </c>
      <c r="E354" s="187" t="s">
        <v>117</v>
      </c>
      <c r="F354" s="188">
        <v>1394.18</v>
      </c>
      <c r="G354" s="189" t="s">
        <v>1020</v>
      </c>
      <c r="H354" s="190">
        <v>44014</v>
      </c>
      <c r="L354" s="36"/>
    </row>
    <row r="355" spans="1:12" s="2" customFormat="1" ht="24.95" customHeight="1" x14ac:dyDescent="0.25">
      <c r="A355" s="107">
        <v>346</v>
      </c>
      <c r="B355" s="184">
        <v>43999</v>
      </c>
      <c r="C355" s="170">
        <v>55543</v>
      </c>
      <c r="D355" s="186" t="s">
        <v>504</v>
      </c>
      <c r="E355" s="187" t="s">
        <v>117</v>
      </c>
      <c r="F355" s="188">
        <v>6353.32</v>
      </c>
      <c r="G355" s="189" t="s">
        <v>1021</v>
      </c>
      <c r="H355" s="190">
        <v>44014</v>
      </c>
      <c r="L355" s="36"/>
    </row>
    <row r="356" spans="1:12" s="2" customFormat="1" ht="24.95" customHeight="1" x14ac:dyDescent="0.25">
      <c r="A356" s="107">
        <v>347</v>
      </c>
      <c r="B356" s="184">
        <v>43985</v>
      </c>
      <c r="C356" s="170">
        <v>64215</v>
      </c>
      <c r="D356" s="186" t="s">
        <v>488</v>
      </c>
      <c r="E356" s="187" t="s">
        <v>106</v>
      </c>
      <c r="F356" s="188">
        <v>2413.3200000000002</v>
      </c>
      <c r="G356" s="189" t="s">
        <v>1022</v>
      </c>
      <c r="H356" s="190">
        <v>44015</v>
      </c>
      <c r="L356" s="36"/>
    </row>
    <row r="357" spans="1:12" s="2" customFormat="1" ht="24.95" customHeight="1" x14ac:dyDescent="0.25">
      <c r="A357" s="107">
        <v>348</v>
      </c>
      <c r="B357" s="184">
        <v>43970</v>
      </c>
      <c r="C357" s="170" t="s">
        <v>1023</v>
      </c>
      <c r="D357" s="186" t="s">
        <v>546</v>
      </c>
      <c r="E357" s="187" t="s">
        <v>107</v>
      </c>
      <c r="F357" s="188">
        <v>3849.62</v>
      </c>
      <c r="G357" s="189" t="s">
        <v>1025</v>
      </c>
      <c r="H357" s="190">
        <v>44015</v>
      </c>
      <c r="L357" s="36"/>
    </row>
    <row r="358" spans="1:12" s="2" customFormat="1" ht="24.95" customHeight="1" x14ac:dyDescent="0.25">
      <c r="A358" s="107">
        <v>349</v>
      </c>
      <c r="B358" s="184">
        <v>43970</v>
      </c>
      <c r="C358" s="170" t="s">
        <v>1024</v>
      </c>
      <c r="D358" s="186" t="s">
        <v>949</v>
      </c>
      <c r="E358" s="187" t="s">
        <v>106</v>
      </c>
      <c r="F358" s="188">
        <v>1986.05</v>
      </c>
      <c r="G358" s="189" t="s">
        <v>1026</v>
      </c>
      <c r="H358" s="190">
        <v>44015</v>
      </c>
      <c r="L358" s="36"/>
    </row>
    <row r="359" spans="1:12" s="2" customFormat="1" ht="24.95" customHeight="1" x14ac:dyDescent="0.25">
      <c r="A359" s="107">
        <v>350</v>
      </c>
      <c r="B359" s="184">
        <v>43985</v>
      </c>
      <c r="C359" s="170">
        <v>893</v>
      </c>
      <c r="D359" s="186" t="s">
        <v>548</v>
      </c>
      <c r="E359" s="187" t="s">
        <v>111</v>
      </c>
      <c r="F359" s="188">
        <v>33650.720000000001</v>
      </c>
      <c r="G359" s="189" t="s">
        <v>1027</v>
      </c>
      <c r="H359" s="190">
        <v>44015</v>
      </c>
      <c r="L359" s="36"/>
    </row>
    <row r="360" spans="1:12" s="2" customFormat="1" ht="24.95" customHeight="1" x14ac:dyDescent="0.25">
      <c r="A360" s="107">
        <v>351</v>
      </c>
      <c r="B360" s="184">
        <v>43970</v>
      </c>
      <c r="C360" s="170">
        <v>2076072</v>
      </c>
      <c r="D360" s="186" t="s">
        <v>573</v>
      </c>
      <c r="E360" s="187" t="s">
        <v>106</v>
      </c>
      <c r="F360" s="188">
        <v>532.91</v>
      </c>
      <c r="G360" s="189" t="s">
        <v>1028</v>
      </c>
      <c r="H360" s="190">
        <v>44015</v>
      </c>
      <c r="L360" s="36"/>
    </row>
    <row r="361" spans="1:12" s="2" customFormat="1" ht="24.95" customHeight="1" x14ac:dyDescent="0.25">
      <c r="A361" s="107">
        <v>352</v>
      </c>
      <c r="B361" s="184">
        <v>43986</v>
      </c>
      <c r="C361" s="170">
        <v>33105</v>
      </c>
      <c r="D361" s="186" t="s">
        <v>800</v>
      </c>
      <c r="E361" s="187" t="s">
        <v>106</v>
      </c>
      <c r="F361" s="188">
        <v>515.82000000000005</v>
      </c>
      <c r="G361" s="189" t="s">
        <v>1029</v>
      </c>
      <c r="H361" s="190">
        <v>44018</v>
      </c>
      <c r="L361" s="36"/>
    </row>
    <row r="362" spans="1:12" s="2" customFormat="1" ht="24.95" customHeight="1" x14ac:dyDescent="0.25">
      <c r="A362" s="107">
        <v>353</v>
      </c>
      <c r="B362" s="184">
        <v>43956</v>
      </c>
      <c r="C362" s="170">
        <v>125962</v>
      </c>
      <c r="D362" s="186" t="s">
        <v>1031</v>
      </c>
      <c r="E362" s="187" t="s">
        <v>107</v>
      </c>
      <c r="F362" s="188">
        <v>600</v>
      </c>
      <c r="G362" s="189" t="s">
        <v>1030</v>
      </c>
      <c r="H362" s="190">
        <v>44018</v>
      </c>
      <c r="L362" s="36"/>
    </row>
    <row r="363" spans="1:12" s="2" customFormat="1" ht="24.95" customHeight="1" x14ac:dyDescent="0.25">
      <c r="A363" s="107">
        <v>354</v>
      </c>
      <c r="B363" s="184">
        <v>43972</v>
      </c>
      <c r="C363" s="170">
        <v>2619686</v>
      </c>
      <c r="D363" s="186" t="s">
        <v>479</v>
      </c>
      <c r="E363" s="187" t="s">
        <v>107</v>
      </c>
      <c r="F363" s="188">
        <v>345.57</v>
      </c>
      <c r="G363" s="189" t="s">
        <v>1036</v>
      </c>
      <c r="H363" s="190">
        <v>44018</v>
      </c>
      <c r="L363" s="36"/>
    </row>
    <row r="364" spans="1:12" s="2" customFormat="1" ht="24.95" customHeight="1" x14ac:dyDescent="0.25">
      <c r="A364" s="107">
        <v>355</v>
      </c>
      <c r="B364" s="184">
        <v>43971</v>
      </c>
      <c r="C364" s="170">
        <v>16960</v>
      </c>
      <c r="D364" s="186" t="s">
        <v>798</v>
      </c>
      <c r="E364" s="187" t="s">
        <v>107</v>
      </c>
      <c r="F364" s="188">
        <v>1306</v>
      </c>
      <c r="G364" s="189" t="s">
        <v>1037</v>
      </c>
      <c r="H364" s="190">
        <v>44018</v>
      </c>
      <c r="L364" s="36"/>
    </row>
    <row r="365" spans="1:12" s="2" customFormat="1" ht="24.95" customHeight="1" x14ac:dyDescent="0.25">
      <c r="A365" s="107">
        <v>356</v>
      </c>
      <c r="B365" s="184">
        <v>43984</v>
      </c>
      <c r="C365" s="170" t="s">
        <v>1032</v>
      </c>
      <c r="D365" s="186" t="s">
        <v>785</v>
      </c>
      <c r="E365" s="187" t="s">
        <v>106</v>
      </c>
      <c r="F365" s="188">
        <v>2058.33</v>
      </c>
      <c r="G365" s="189" t="s">
        <v>1038</v>
      </c>
      <c r="H365" s="190">
        <v>44018</v>
      </c>
      <c r="L365" s="36"/>
    </row>
    <row r="366" spans="1:12" s="2" customFormat="1" ht="24.95" customHeight="1" x14ac:dyDescent="0.25">
      <c r="A366" s="107">
        <v>357</v>
      </c>
      <c r="B366" s="184">
        <v>43987</v>
      </c>
      <c r="C366" s="170" t="s">
        <v>1150</v>
      </c>
      <c r="D366" s="186" t="s">
        <v>1033</v>
      </c>
      <c r="E366" s="187" t="s">
        <v>106</v>
      </c>
      <c r="F366" s="188">
        <v>996.75</v>
      </c>
      <c r="G366" s="189" t="s">
        <v>1039</v>
      </c>
      <c r="H366" s="190">
        <v>44018</v>
      </c>
      <c r="L366" s="36"/>
    </row>
    <row r="367" spans="1:12" s="2" customFormat="1" ht="24.95" customHeight="1" x14ac:dyDescent="0.25">
      <c r="A367" s="107">
        <v>358</v>
      </c>
      <c r="B367" s="184">
        <v>43987</v>
      </c>
      <c r="C367" s="170" t="s">
        <v>1034</v>
      </c>
      <c r="D367" s="186" t="s">
        <v>488</v>
      </c>
      <c r="E367" s="187" t="s">
        <v>106</v>
      </c>
      <c r="F367" s="188">
        <v>1345.29</v>
      </c>
      <c r="G367" s="189" t="s">
        <v>1040</v>
      </c>
      <c r="H367" s="190">
        <v>44018</v>
      </c>
      <c r="L367" s="36"/>
    </row>
    <row r="368" spans="1:12" s="2" customFormat="1" ht="24.95" customHeight="1" x14ac:dyDescent="0.25">
      <c r="A368" s="107">
        <v>359</v>
      </c>
      <c r="B368" s="184">
        <v>43990</v>
      </c>
      <c r="C368" s="170">
        <v>891560</v>
      </c>
      <c r="D368" s="186" t="s">
        <v>483</v>
      </c>
      <c r="E368" s="187" t="s">
        <v>107</v>
      </c>
      <c r="F368" s="188">
        <v>2520</v>
      </c>
      <c r="G368" s="189" t="s">
        <v>1041</v>
      </c>
      <c r="H368" s="190">
        <v>44018</v>
      </c>
      <c r="L368" s="36"/>
    </row>
    <row r="369" spans="1:12" s="2" customFormat="1" ht="24.95" customHeight="1" x14ac:dyDescent="0.25">
      <c r="A369" s="107">
        <v>360</v>
      </c>
      <c r="B369" s="184">
        <v>43997</v>
      </c>
      <c r="C369" s="170" t="s">
        <v>1035</v>
      </c>
      <c r="D369" s="186" t="s">
        <v>936</v>
      </c>
      <c r="E369" s="187" t="s">
        <v>106</v>
      </c>
      <c r="F369" s="188">
        <v>5445</v>
      </c>
      <c r="G369" s="189" t="s">
        <v>1042</v>
      </c>
      <c r="H369" s="190">
        <v>44018</v>
      </c>
      <c r="L369" s="36"/>
    </row>
    <row r="370" spans="1:12" s="2" customFormat="1" ht="24.95" customHeight="1" x14ac:dyDescent="0.25">
      <c r="A370" s="107">
        <v>361</v>
      </c>
      <c r="B370" s="184">
        <v>44001</v>
      </c>
      <c r="C370" s="170">
        <v>319666</v>
      </c>
      <c r="D370" s="186" t="s">
        <v>540</v>
      </c>
      <c r="E370" s="187" t="s">
        <v>117</v>
      </c>
      <c r="F370" s="188">
        <v>346.81</v>
      </c>
      <c r="G370" s="189" t="s">
        <v>1043</v>
      </c>
      <c r="H370" s="190">
        <v>44018</v>
      </c>
      <c r="L370" s="36"/>
    </row>
    <row r="371" spans="1:12" s="2" customFormat="1" ht="24.95" customHeight="1" x14ac:dyDescent="0.25">
      <c r="A371" s="107">
        <v>362</v>
      </c>
      <c r="B371" s="184">
        <v>44004</v>
      </c>
      <c r="C371" s="170">
        <v>55665</v>
      </c>
      <c r="D371" s="186" t="s">
        <v>504</v>
      </c>
      <c r="E371" s="187" t="s">
        <v>117</v>
      </c>
      <c r="F371" s="188">
        <v>5606.44</v>
      </c>
      <c r="G371" s="189" t="s">
        <v>1044</v>
      </c>
      <c r="H371" s="190">
        <v>44019</v>
      </c>
      <c r="L371" s="36"/>
    </row>
    <row r="372" spans="1:12" s="2" customFormat="1" ht="24.95" customHeight="1" x14ac:dyDescent="0.25">
      <c r="A372" s="107">
        <v>363</v>
      </c>
      <c r="B372" s="184">
        <v>43991</v>
      </c>
      <c r="C372" s="170">
        <v>264988</v>
      </c>
      <c r="D372" s="186" t="s">
        <v>1046</v>
      </c>
      <c r="E372" s="187" t="s">
        <v>106</v>
      </c>
      <c r="F372" s="188">
        <v>549.80999999999995</v>
      </c>
      <c r="G372" s="189" t="s">
        <v>1045</v>
      </c>
      <c r="H372" s="190">
        <v>44019</v>
      </c>
      <c r="L372" s="36"/>
    </row>
    <row r="373" spans="1:12" s="2" customFormat="1" ht="24.95" customHeight="1" x14ac:dyDescent="0.25">
      <c r="A373" s="107">
        <v>364</v>
      </c>
      <c r="B373" s="184">
        <v>43990</v>
      </c>
      <c r="C373" s="170" t="s">
        <v>1048</v>
      </c>
      <c r="D373" s="186" t="s">
        <v>488</v>
      </c>
      <c r="E373" s="187" t="s">
        <v>106</v>
      </c>
      <c r="F373" s="188">
        <v>1345.29</v>
      </c>
      <c r="G373" s="189" t="s">
        <v>1047</v>
      </c>
      <c r="H373" s="190">
        <v>44020</v>
      </c>
      <c r="L373" s="36"/>
    </row>
    <row r="374" spans="1:12" s="2" customFormat="1" ht="24.95" customHeight="1" x14ac:dyDescent="0.25">
      <c r="A374" s="107">
        <v>365</v>
      </c>
      <c r="B374" s="184">
        <v>43978</v>
      </c>
      <c r="C374" s="170" t="s">
        <v>1049</v>
      </c>
      <c r="D374" s="186" t="s">
        <v>900</v>
      </c>
      <c r="E374" s="187" t="s">
        <v>106</v>
      </c>
      <c r="F374" s="188">
        <v>3575</v>
      </c>
      <c r="G374" s="189" t="s">
        <v>1050</v>
      </c>
      <c r="H374" s="190">
        <v>44020</v>
      </c>
      <c r="L374" s="36"/>
    </row>
    <row r="375" spans="1:12" s="2" customFormat="1" ht="24.95" customHeight="1" x14ac:dyDescent="0.25">
      <c r="A375" s="107">
        <v>366</v>
      </c>
      <c r="B375" s="184">
        <v>43992</v>
      </c>
      <c r="C375" s="170">
        <v>225</v>
      </c>
      <c r="D375" s="186" t="s">
        <v>477</v>
      </c>
      <c r="E375" s="187" t="s">
        <v>107</v>
      </c>
      <c r="F375" s="188">
        <v>1260</v>
      </c>
      <c r="G375" s="189" t="s">
        <v>1051</v>
      </c>
      <c r="H375" s="190">
        <v>44020</v>
      </c>
      <c r="L375" s="36"/>
    </row>
    <row r="376" spans="1:12" s="2" customFormat="1" ht="24.95" customHeight="1" x14ac:dyDescent="0.25">
      <c r="A376" s="107">
        <v>367</v>
      </c>
      <c r="B376" s="184">
        <v>43992</v>
      </c>
      <c r="C376" s="170">
        <v>226</v>
      </c>
      <c r="D376" s="186" t="s">
        <v>477</v>
      </c>
      <c r="E376" s="187" t="s">
        <v>107</v>
      </c>
      <c r="F376" s="188">
        <v>868</v>
      </c>
      <c r="G376" s="189" t="s">
        <v>1052</v>
      </c>
      <c r="H376" s="190">
        <v>44020</v>
      </c>
      <c r="L376" s="36"/>
    </row>
    <row r="377" spans="1:12" s="2" customFormat="1" ht="24.95" customHeight="1" x14ac:dyDescent="0.25">
      <c r="A377" s="107">
        <v>368</v>
      </c>
      <c r="B377" s="184">
        <v>43991</v>
      </c>
      <c r="C377" s="170" t="s">
        <v>1054</v>
      </c>
      <c r="D377" s="186" t="s">
        <v>550</v>
      </c>
      <c r="E377" s="187" t="s">
        <v>106</v>
      </c>
      <c r="F377" s="188">
        <v>1746</v>
      </c>
      <c r="G377" s="189" t="s">
        <v>1053</v>
      </c>
      <c r="H377" s="190">
        <v>44021</v>
      </c>
      <c r="L377" s="36"/>
    </row>
    <row r="378" spans="1:12" s="2" customFormat="1" ht="24.95" customHeight="1" x14ac:dyDescent="0.25">
      <c r="A378" s="107">
        <v>369</v>
      </c>
      <c r="B378" s="184">
        <v>44006</v>
      </c>
      <c r="C378" s="170">
        <v>320100</v>
      </c>
      <c r="D378" s="186" t="s">
        <v>540</v>
      </c>
      <c r="E378" s="187" t="s">
        <v>117</v>
      </c>
      <c r="F378" s="188">
        <v>106.71</v>
      </c>
      <c r="G378" s="189" t="s">
        <v>1055</v>
      </c>
      <c r="H378" s="190">
        <v>44021</v>
      </c>
      <c r="L378" s="36"/>
    </row>
    <row r="379" spans="1:12" s="2" customFormat="1" ht="24.95" customHeight="1" x14ac:dyDescent="0.25">
      <c r="A379" s="107">
        <v>370</v>
      </c>
      <c r="B379" s="184">
        <v>43992</v>
      </c>
      <c r="C379" s="170" t="s">
        <v>1058</v>
      </c>
      <c r="D379" s="186" t="s">
        <v>1057</v>
      </c>
      <c r="E379" s="187" t="s">
        <v>106</v>
      </c>
      <c r="F379" s="188">
        <v>595.79999999999995</v>
      </c>
      <c r="G379" s="189" t="s">
        <v>1056</v>
      </c>
      <c r="H379" s="190">
        <v>44022</v>
      </c>
      <c r="L379" s="36"/>
    </row>
    <row r="380" spans="1:12" s="2" customFormat="1" ht="24.95" customHeight="1" x14ac:dyDescent="0.25">
      <c r="A380" s="107">
        <v>371</v>
      </c>
      <c r="B380" s="184">
        <v>43993</v>
      </c>
      <c r="C380" s="170">
        <v>43492</v>
      </c>
      <c r="D380" s="186" t="s">
        <v>493</v>
      </c>
      <c r="E380" s="187" t="s">
        <v>107</v>
      </c>
      <c r="F380" s="188">
        <v>345</v>
      </c>
      <c r="G380" s="189" t="s">
        <v>541</v>
      </c>
      <c r="H380" s="190">
        <v>44025</v>
      </c>
      <c r="L380" s="36"/>
    </row>
    <row r="381" spans="1:12" s="2" customFormat="1" ht="24.95" customHeight="1" x14ac:dyDescent="0.25">
      <c r="A381" s="107">
        <v>372</v>
      </c>
      <c r="B381" s="184">
        <v>44008</v>
      </c>
      <c r="C381" s="170">
        <v>55825</v>
      </c>
      <c r="D381" s="186" t="s">
        <v>504</v>
      </c>
      <c r="E381" s="187" t="s">
        <v>117</v>
      </c>
      <c r="F381" s="188">
        <v>8244.6200000000008</v>
      </c>
      <c r="G381" s="189" t="s">
        <v>1059</v>
      </c>
      <c r="H381" s="190">
        <v>44025</v>
      </c>
      <c r="L381" s="36"/>
    </row>
    <row r="382" spans="1:12" s="2" customFormat="1" ht="24.95" customHeight="1" x14ac:dyDescent="0.25">
      <c r="A382" s="107">
        <v>373</v>
      </c>
      <c r="B382" s="184">
        <v>43984</v>
      </c>
      <c r="C382" s="170" t="s">
        <v>1060</v>
      </c>
      <c r="D382" s="186" t="s">
        <v>517</v>
      </c>
      <c r="E382" s="187" t="s">
        <v>107</v>
      </c>
      <c r="F382" s="188">
        <v>819.25</v>
      </c>
      <c r="G382" s="189" t="s">
        <v>1063</v>
      </c>
      <c r="H382" s="190">
        <v>44025</v>
      </c>
      <c r="L382" s="36"/>
    </row>
    <row r="383" spans="1:12" s="2" customFormat="1" ht="24.95" customHeight="1" x14ac:dyDescent="0.25">
      <c r="A383" s="107">
        <v>374</v>
      </c>
      <c r="B383" s="184">
        <v>43980</v>
      </c>
      <c r="C383" s="170" t="s">
        <v>1061</v>
      </c>
      <c r="D383" s="186" t="s">
        <v>488</v>
      </c>
      <c r="E383" s="187" t="s">
        <v>106</v>
      </c>
      <c r="F383" s="188">
        <v>806.68</v>
      </c>
      <c r="G383" s="189" t="s">
        <v>1064</v>
      </c>
      <c r="H383" s="190">
        <v>44025</v>
      </c>
      <c r="L383" s="36"/>
    </row>
    <row r="384" spans="1:12" s="2" customFormat="1" ht="24.95" customHeight="1" x14ac:dyDescent="0.25">
      <c r="A384" s="107">
        <v>375</v>
      </c>
      <c r="B384" s="184">
        <v>43997</v>
      </c>
      <c r="C384" s="170">
        <v>186046</v>
      </c>
      <c r="D384" s="186" t="s">
        <v>1012</v>
      </c>
      <c r="E384" s="187" t="s">
        <v>107</v>
      </c>
      <c r="F384" s="188">
        <v>725</v>
      </c>
      <c r="G384" s="189" t="s">
        <v>1065</v>
      </c>
      <c r="H384" s="190">
        <v>44025</v>
      </c>
      <c r="L384" s="36"/>
    </row>
    <row r="385" spans="1:12" s="2" customFormat="1" ht="24.95" customHeight="1" x14ac:dyDescent="0.25">
      <c r="A385" s="107">
        <v>376</v>
      </c>
      <c r="B385" s="184">
        <v>43997</v>
      </c>
      <c r="C385" s="170">
        <v>270099</v>
      </c>
      <c r="D385" s="186" t="s">
        <v>1046</v>
      </c>
      <c r="E385" s="187" t="s">
        <v>106</v>
      </c>
      <c r="F385" s="188">
        <v>549.80999999999995</v>
      </c>
      <c r="G385" s="189" t="s">
        <v>1066</v>
      </c>
      <c r="H385" s="190">
        <v>44025</v>
      </c>
      <c r="L385" s="36"/>
    </row>
    <row r="386" spans="1:12" s="2" customFormat="1" ht="24.95" customHeight="1" x14ac:dyDescent="0.25">
      <c r="A386" s="107">
        <v>377</v>
      </c>
      <c r="B386" s="184">
        <v>43997</v>
      </c>
      <c r="C386" s="170" t="s">
        <v>1062</v>
      </c>
      <c r="D386" s="186" t="s">
        <v>936</v>
      </c>
      <c r="E386" s="187" t="s">
        <v>106</v>
      </c>
      <c r="F386" s="188">
        <v>5445</v>
      </c>
      <c r="G386" s="189" t="s">
        <v>1067</v>
      </c>
      <c r="H386" s="190">
        <v>44025</v>
      </c>
      <c r="L386" s="36"/>
    </row>
    <row r="387" spans="1:12" s="2" customFormat="1" ht="24.95" customHeight="1" x14ac:dyDescent="0.25">
      <c r="A387" s="107">
        <v>378</v>
      </c>
      <c r="B387" s="184">
        <v>43990</v>
      </c>
      <c r="C387" s="170">
        <v>891591</v>
      </c>
      <c r="D387" s="186" t="s">
        <v>483</v>
      </c>
      <c r="E387" s="187" t="s">
        <v>107</v>
      </c>
      <c r="F387" s="188">
        <v>2520</v>
      </c>
      <c r="G387" s="189" t="s">
        <v>1068</v>
      </c>
      <c r="H387" s="190">
        <v>44025</v>
      </c>
      <c r="L387" s="36"/>
    </row>
    <row r="388" spans="1:12" s="2" customFormat="1" ht="24.95" customHeight="1" x14ac:dyDescent="0.25">
      <c r="A388" s="107">
        <v>379</v>
      </c>
      <c r="B388" s="184">
        <v>43997</v>
      </c>
      <c r="C388" s="170">
        <v>372657</v>
      </c>
      <c r="D388" s="186" t="s">
        <v>474</v>
      </c>
      <c r="E388" s="187" t="s">
        <v>106</v>
      </c>
      <c r="F388" s="188">
        <v>367</v>
      </c>
      <c r="G388" s="189" t="s">
        <v>1069</v>
      </c>
      <c r="H388" s="190">
        <v>44025</v>
      </c>
      <c r="L388" s="36"/>
    </row>
    <row r="389" spans="1:12" s="2" customFormat="1" ht="24.95" customHeight="1" x14ac:dyDescent="0.25">
      <c r="A389" s="107">
        <v>380</v>
      </c>
      <c r="B389" s="184">
        <v>43997</v>
      </c>
      <c r="C389" s="170">
        <v>491173</v>
      </c>
      <c r="D389" s="186" t="s">
        <v>1071</v>
      </c>
      <c r="E389" s="187" t="s">
        <v>106</v>
      </c>
      <c r="F389" s="188">
        <v>1122.9000000000001</v>
      </c>
      <c r="G389" s="189" t="s">
        <v>1070</v>
      </c>
      <c r="H389" s="190">
        <v>44027</v>
      </c>
      <c r="L389" s="36"/>
    </row>
    <row r="390" spans="1:12" s="2" customFormat="1" ht="24.95" customHeight="1" x14ac:dyDescent="0.25">
      <c r="A390" s="107">
        <v>381</v>
      </c>
      <c r="B390" s="184">
        <v>43997</v>
      </c>
      <c r="C390" s="170">
        <v>35224</v>
      </c>
      <c r="D390" s="186" t="s">
        <v>670</v>
      </c>
      <c r="E390" s="187" t="s">
        <v>107</v>
      </c>
      <c r="F390" s="188">
        <v>955.8</v>
      </c>
      <c r="G390" s="189" t="s">
        <v>1076</v>
      </c>
      <c r="H390" s="190">
        <v>44027</v>
      </c>
      <c r="L390" s="36"/>
    </row>
    <row r="391" spans="1:12" s="2" customFormat="1" ht="24.95" customHeight="1" x14ac:dyDescent="0.25">
      <c r="A391" s="107">
        <v>382</v>
      </c>
      <c r="B391" s="184">
        <v>43997</v>
      </c>
      <c r="C391" s="170">
        <v>2859</v>
      </c>
      <c r="D391" s="186" t="s">
        <v>1072</v>
      </c>
      <c r="E391" s="187" t="s">
        <v>106</v>
      </c>
      <c r="F391" s="188">
        <v>612</v>
      </c>
      <c r="G391" s="189" t="s">
        <v>1077</v>
      </c>
      <c r="H391" s="190">
        <v>44027</v>
      </c>
      <c r="L391" s="36"/>
    </row>
    <row r="392" spans="1:12" s="2" customFormat="1" ht="24.95" customHeight="1" x14ac:dyDescent="0.25">
      <c r="A392" s="107">
        <v>383</v>
      </c>
      <c r="B392" s="184">
        <v>44012</v>
      </c>
      <c r="C392" s="170">
        <v>55949</v>
      </c>
      <c r="D392" s="186" t="s">
        <v>504</v>
      </c>
      <c r="E392" s="187" t="s">
        <v>117</v>
      </c>
      <c r="F392" s="188">
        <v>4616.22</v>
      </c>
      <c r="G392" s="189" t="s">
        <v>1078</v>
      </c>
      <c r="H392" s="190">
        <v>44027</v>
      </c>
      <c r="L392" s="36"/>
    </row>
    <row r="393" spans="1:12" s="2" customFormat="1" ht="24.95" customHeight="1" x14ac:dyDescent="0.25">
      <c r="A393" s="107">
        <v>384</v>
      </c>
      <c r="B393" s="184">
        <v>44012</v>
      </c>
      <c r="C393" s="170">
        <v>320851</v>
      </c>
      <c r="D393" s="186" t="s">
        <v>540</v>
      </c>
      <c r="E393" s="187" t="s">
        <v>117</v>
      </c>
      <c r="F393" s="188">
        <v>1162.98</v>
      </c>
      <c r="G393" s="189" t="s">
        <v>1079</v>
      </c>
      <c r="H393" s="190">
        <v>44027</v>
      </c>
      <c r="L393" s="36"/>
    </row>
    <row r="394" spans="1:12" s="2" customFormat="1" ht="24.95" customHeight="1" x14ac:dyDescent="0.25">
      <c r="A394" s="107">
        <v>385</v>
      </c>
      <c r="B394" s="184">
        <v>43997</v>
      </c>
      <c r="C394" s="170" t="s">
        <v>1073</v>
      </c>
      <c r="D394" s="186" t="s">
        <v>546</v>
      </c>
      <c r="E394" s="187" t="s">
        <v>107</v>
      </c>
      <c r="F394" s="188">
        <v>1032.2</v>
      </c>
      <c r="G394" s="189" t="s">
        <v>1080</v>
      </c>
      <c r="H394" s="190">
        <v>44027</v>
      </c>
      <c r="L394" s="36"/>
    </row>
    <row r="395" spans="1:12" s="2" customFormat="1" ht="24.95" customHeight="1" x14ac:dyDescent="0.25">
      <c r="A395" s="107">
        <v>386</v>
      </c>
      <c r="B395" s="184">
        <v>43997</v>
      </c>
      <c r="C395" s="170" t="s">
        <v>1074</v>
      </c>
      <c r="D395" s="186" t="s">
        <v>785</v>
      </c>
      <c r="E395" s="187" t="s">
        <v>106</v>
      </c>
      <c r="F395" s="188">
        <v>3535</v>
      </c>
      <c r="G395" s="189" t="s">
        <v>1081</v>
      </c>
      <c r="H395" s="190">
        <v>44027</v>
      </c>
      <c r="L395" s="36"/>
    </row>
    <row r="396" spans="1:12" s="2" customFormat="1" ht="24.95" customHeight="1" x14ac:dyDescent="0.25">
      <c r="A396" s="107">
        <v>387</v>
      </c>
      <c r="B396" s="184">
        <v>43997</v>
      </c>
      <c r="C396" s="170" t="s">
        <v>1075</v>
      </c>
      <c r="D396" s="186" t="s">
        <v>798</v>
      </c>
      <c r="E396" s="187" t="s">
        <v>107</v>
      </c>
      <c r="F396" s="188">
        <v>5546.67</v>
      </c>
      <c r="G396" s="189" t="s">
        <v>1082</v>
      </c>
      <c r="H396" s="190">
        <v>44027</v>
      </c>
      <c r="L396" s="36"/>
    </row>
    <row r="397" spans="1:12" s="2" customFormat="1" ht="24.95" customHeight="1" x14ac:dyDescent="0.25">
      <c r="A397" s="107">
        <v>388</v>
      </c>
      <c r="B397" s="184">
        <v>43998</v>
      </c>
      <c r="C397" s="170">
        <v>8183</v>
      </c>
      <c r="D397" s="186" t="s">
        <v>573</v>
      </c>
      <c r="E397" s="187" t="s">
        <v>106</v>
      </c>
      <c r="F397" s="188">
        <v>498.75</v>
      </c>
      <c r="G397" s="189" t="s">
        <v>1083</v>
      </c>
      <c r="H397" s="190">
        <v>44028</v>
      </c>
      <c r="L397" s="36"/>
    </row>
    <row r="398" spans="1:12" s="2" customFormat="1" ht="24.95" customHeight="1" x14ac:dyDescent="0.25">
      <c r="A398" s="107">
        <v>389</v>
      </c>
      <c r="B398" s="184">
        <v>43998</v>
      </c>
      <c r="C398" s="170">
        <v>279938</v>
      </c>
      <c r="D398" s="186" t="s">
        <v>480</v>
      </c>
      <c r="E398" s="187" t="s">
        <v>106</v>
      </c>
      <c r="F398" s="188">
        <v>702.12</v>
      </c>
      <c r="G398" s="189" t="s">
        <v>1084</v>
      </c>
      <c r="H398" s="190">
        <v>44028</v>
      </c>
      <c r="L398" s="36"/>
    </row>
    <row r="399" spans="1:12" s="2" customFormat="1" ht="24.95" customHeight="1" x14ac:dyDescent="0.25">
      <c r="A399" s="107">
        <v>390</v>
      </c>
      <c r="B399" s="184">
        <v>44001</v>
      </c>
      <c r="C399" s="170">
        <v>808228</v>
      </c>
      <c r="D399" s="186" t="s">
        <v>997</v>
      </c>
      <c r="E399" s="187" t="s">
        <v>106</v>
      </c>
      <c r="F399" s="188">
        <v>370</v>
      </c>
      <c r="G399" s="189" t="s">
        <v>1085</v>
      </c>
      <c r="H399" s="190">
        <v>44028</v>
      </c>
      <c r="L399" s="36"/>
    </row>
    <row r="400" spans="1:12" s="2" customFormat="1" ht="24.95" customHeight="1" x14ac:dyDescent="0.25">
      <c r="A400" s="107">
        <v>391</v>
      </c>
      <c r="B400" s="184">
        <v>43998</v>
      </c>
      <c r="C400" s="170">
        <v>88901</v>
      </c>
      <c r="D400" s="186" t="s">
        <v>484</v>
      </c>
      <c r="E400" s="187" t="s">
        <v>107</v>
      </c>
      <c r="F400" s="188">
        <v>582.48</v>
      </c>
      <c r="G400" s="189" t="s">
        <v>1086</v>
      </c>
      <c r="H400" s="190">
        <v>44028</v>
      </c>
      <c r="L400" s="36"/>
    </row>
    <row r="401" spans="1:12" s="2" customFormat="1" ht="24.95" customHeight="1" x14ac:dyDescent="0.25">
      <c r="A401" s="107">
        <v>392</v>
      </c>
      <c r="B401" s="184">
        <v>44001</v>
      </c>
      <c r="C401" s="170">
        <v>324</v>
      </c>
      <c r="D401" s="186" t="s">
        <v>477</v>
      </c>
      <c r="E401" s="187" t="s">
        <v>107</v>
      </c>
      <c r="F401" s="188">
        <v>868</v>
      </c>
      <c r="G401" s="189" t="s">
        <v>1087</v>
      </c>
      <c r="H401" s="190">
        <v>44029</v>
      </c>
      <c r="L401" s="36"/>
    </row>
    <row r="402" spans="1:12" s="2" customFormat="1" ht="24.95" customHeight="1" x14ac:dyDescent="0.25">
      <c r="A402" s="107">
        <v>393</v>
      </c>
      <c r="B402" s="184">
        <v>44001</v>
      </c>
      <c r="C402" s="170">
        <v>253263</v>
      </c>
      <c r="D402" s="186" t="s">
        <v>502</v>
      </c>
      <c r="E402" s="187" t="s">
        <v>106</v>
      </c>
      <c r="F402" s="188">
        <v>1037.28</v>
      </c>
      <c r="G402" s="189" t="s">
        <v>1089</v>
      </c>
      <c r="H402" s="190">
        <v>44029</v>
      </c>
      <c r="L402" s="36"/>
    </row>
    <row r="403" spans="1:12" s="2" customFormat="1" ht="24.95" customHeight="1" x14ac:dyDescent="0.25">
      <c r="A403" s="107">
        <v>394</v>
      </c>
      <c r="B403" s="184">
        <v>43999</v>
      </c>
      <c r="C403" s="170">
        <v>6783</v>
      </c>
      <c r="D403" s="186" t="s">
        <v>1088</v>
      </c>
      <c r="E403" s="187" t="s">
        <v>107</v>
      </c>
      <c r="F403" s="188">
        <v>1860.38</v>
      </c>
      <c r="G403" s="189" t="s">
        <v>1090</v>
      </c>
      <c r="H403" s="190">
        <v>44029</v>
      </c>
      <c r="L403" s="36"/>
    </row>
    <row r="404" spans="1:12" s="2" customFormat="1" ht="24.95" customHeight="1" x14ac:dyDescent="0.25">
      <c r="A404" s="107">
        <v>395</v>
      </c>
      <c r="B404" s="184">
        <v>43909</v>
      </c>
      <c r="C404" s="170" t="s">
        <v>1091</v>
      </c>
      <c r="D404" s="186" t="s">
        <v>872</v>
      </c>
      <c r="E404" s="187" t="s">
        <v>106</v>
      </c>
      <c r="F404" s="188">
        <v>1792</v>
      </c>
      <c r="G404" s="189" t="s">
        <v>871</v>
      </c>
      <c r="H404" s="190">
        <v>44032</v>
      </c>
      <c r="L404" s="36"/>
    </row>
    <row r="405" spans="1:12" s="2" customFormat="1" ht="24.95" customHeight="1" x14ac:dyDescent="0.25">
      <c r="A405" s="107">
        <v>396</v>
      </c>
      <c r="B405" s="184">
        <v>43972</v>
      </c>
      <c r="C405" s="170" t="s">
        <v>1093</v>
      </c>
      <c r="D405" s="186" t="s">
        <v>479</v>
      </c>
      <c r="E405" s="187" t="s">
        <v>107</v>
      </c>
      <c r="F405" s="188">
        <v>345.66</v>
      </c>
      <c r="G405" s="189" t="s">
        <v>1092</v>
      </c>
      <c r="H405" s="190">
        <v>44032</v>
      </c>
      <c r="L405" s="36"/>
    </row>
    <row r="406" spans="1:12" s="2" customFormat="1" ht="24.95" customHeight="1" x14ac:dyDescent="0.25">
      <c r="A406" s="107">
        <v>397</v>
      </c>
      <c r="B406" s="184">
        <v>43987</v>
      </c>
      <c r="C406" s="170" t="s">
        <v>1094</v>
      </c>
      <c r="D406" s="186" t="s">
        <v>488</v>
      </c>
      <c r="E406" s="187" t="s">
        <v>106</v>
      </c>
      <c r="F406" s="188">
        <v>1345.29</v>
      </c>
      <c r="G406" s="189" t="s">
        <v>1100</v>
      </c>
      <c r="H406" s="190">
        <v>44032</v>
      </c>
      <c r="L406" s="36"/>
    </row>
    <row r="407" spans="1:12" s="2" customFormat="1" ht="24.95" customHeight="1" x14ac:dyDescent="0.25">
      <c r="A407" s="107">
        <v>398</v>
      </c>
      <c r="B407" s="184">
        <v>44004</v>
      </c>
      <c r="C407" s="170" t="s">
        <v>1095</v>
      </c>
      <c r="D407" s="186" t="s">
        <v>800</v>
      </c>
      <c r="E407" s="187" t="s">
        <v>106</v>
      </c>
      <c r="F407" s="188">
        <v>528</v>
      </c>
      <c r="G407" s="189" t="s">
        <v>1101</v>
      </c>
      <c r="H407" s="190">
        <v>44032</v>
      </c>
      <c r="L407" s="36"/>
    </row>
    <row r="408" spans="1:12" s="2" customFormat="1" ht="24.95" customHeight="1" x14ac:dyDescent="0.25">
      <c r="A408" s="107">
        <v>399</v>
      </c>
      <c r="B408" s="184">
        <v>44001</v>
      </c>
      <c r="C408" s="170" t="s">
        <v>1096</v>
      </c>
      <c r="D408" s="186" t="s">
        <v>488</v>
      </c>
      <c r="E408" s="187" t="s">
        <v>106</v>
      </c>
      <c r="F408" s="188">
        <v>1439.07</v>
      </c>
      <c r="G408" s="189" t="s">
        <v>1102</v>
      </c>
      <c r="H408" s="190">
        <v>44032</v>
      </c>
      <c r="L408" s="36"/>
    </row>
    <row r="409" spans="1:12" s="2" customFormat="1" ht="24.95" customHeight="1" x14ac:dyDescent="0.25">
      <c r="A409" s="107">
        <v>400</v>
      </c>
      <c r="B409" s="184">
        <v>43984</v>
      </c>
      <c r="C409" s="170" t="s">
        <v>1097</v>
      </c>
      <c r="D409" s="186" t="s">
        <v>785</v>
      </c>
      <c r="E409" s="187" t="s">
        <v>106</v>
      </c>
      <c r="F409" s="188">
        <v>2058.33</v>
      </c>
      <c r="G409" s="189" t="s">
        <v>1103</v>
      </c>
      <c r="H409" s="190">
        <v>44032</v>
      </c>
      <c r="L409" s="36"/>
    </row>
    <row r="410" spans="1:12" s="2" customFormat="1" ht="24.95" customHeight="1" x14ac:dyDescent="0.25">
      <c r="A410" s="107">
        <v>401</v>
      </c>
      <c r="B410" s="184">
        <v>43970</v>
      </c>
      <c r="C410" s="170" t="s">
        <v>1098</v>
      </c>
      <c r="D410" s="186" t="s">
        <v>546</v>
      </c>
      <c r="E410" s="187" t="s">
        <v>107</v>
      </c>
      <c r="F410" s="188">
        <v>3849.62</v>
      </c>
      <c r="G410" s="189" t="s">
        <v>1104</v>
      </c>
      <c r="H410" s="190">
        <v>44032</v>
      </c>
      <c r="L410" s="36"/>
    </row>
    <row r="411" spans="1:12" s="2" customFormat="1" ht="24.95" customHeight="1" x14ac:dyDescent="0.25">
      <c r="A411" s="107">
        <v>402</v>
      </c>
      <c r="B411" s="184">
        <v>43971</v>
      </c>
      <c r="C411" s="170" t="s">
        <v>1099</v>
      </c>
      <c r="D411" s="186" t="s">
        <v>798</v>
      </c>
      <c r="E411" s="187" t="s">
        <v>107</v>
      </c>
      <c r="F411" s="188">
        <v>1308</v>
      </c>
      <c r="G411" s="189" t="s">
        <v>1105</v>
      </c>
      <c r="H411" s="190">
        <v>44032</v>
      </c>
      <c r="L411" s="36"/>
    </row>
    <row r="412" spans="1:12" s="2" customFormat="1" ht="24.95" customHeight="1" x14ac:dyDescent="0.25">
      <c r="A412" s="107">
        <v>403</v>
      </c>
      <c r="B412" s="184">
        <v>44020</v>
      </c>
      <c r="C412" s="170">
        <v>56095</v>
      </c>
      <c r="D412" s="186" t="s">
        <v>504</v>
      </c>
      <c r="E412" s="187" t="s">
        <v>117</v>
      </c>
      <c r="F412" s="188">
        <v>5604.03</v>
      </c>
      <c r="G412" s="189" t="s">
        <v>1106</v>
      </c>
      <c r="H412" s="190">
        <v>44035</v>
      </c>
      <c r="L412" s="36"/>
    </row>
    <row r="413" spans="1:12" s="2" customFormat="1" ht="24.95" customHeight="1" x14ac:dyDescent="0.25">
      <c r="A413" s="107">
        <v>404</v>
      </c>
      <c r="B413" s="184">
        <v>43990</v>
      </c>
      <c r="C413" s="170" t="s">
        <v>1107</v>
      </c>
      <c r="D413" s="186" t="s">
        <v>488</v>
      </c>
      <c r="E413" s="187" t="s">
        <v>106</v>
      </c>
      <c r="F413" s="188">
        <v>1345.29</v>
      </c>
      <c r="G413" s="189" t="s">
        <v>1108</v>
      </c>
      <c r="H413" s="190">
        <v>44035</v>
      </c>
      <c r="L413" s="36"/>
    </row>
    <row r="414" spans="1:12" s="2" customFormat="1" ht="24.95" customHeight="1" x14ac:dyDescent="0.25">
      <c r="A414" s="107">
        <v>405</v>
      </c>
      <c r="B414" s="184">
        <v>44021</v>
      </c>
      <c r="C414" s="170">
        <v>321883</v>
      </c>
      <c r="D414" s="186" t="s">
        <v>540</v>
      </c>
      <c r="E414" s="187" t="s">
        <v>117</v>
      </c>
      <c r="F414" s="188">
        <v>400.17</v>
      </c>
      <c r="G414" s="189" t="s">
        <v>1109</v>
      </c>
      <c r="H414" s="190">
        <v>44036</v>
      </c>
      <c r="L414" s="36"/>
    </row>
    <row r="415" spans="1:12" s="2" customFormat="1" ht="24.95" customHeight="1" x14ac:dyDescent="0.25">
      <c r="A415" s="107">
        <v>406</v>
      </c>
      <c r="B415" s="184">
        <v>43991</v>
      </c>
      <c r="C415" s="170" t="s">
        <v>1111</v>
      </c>
      <c r="D415" s="186" t="s">
        <v>550</v>
      </c>
      <c r="E415" s="187" t="s">
        <v>106</v>
      </c>
      <c r="F415" s="188">
        <v>1746</v>
      </c>
      <c r="G415" s="189" t="s">
        <v>1110</v>
      </c>
      <c r="H415" s="190">
        <v>44036</v>
      </c>
      <c r="L415" s="36"/>
    </row>
    <row r="416" spans="1:12" s="2" customFormat="1" ht="24.95" customHeight="1" x14ac:dyDescent="0.25">
      <c r="A416" s="107">
        <v>407</v>
      </c>
      <c r="B416" s="184">
        <v>43983</v>
      </c>
      <c r="C416" s="170">
        <v>62415492</v>
      </c>
      <c r="D416" s="186" t="s">
        <v>629</v>
      </c>
      <c r="E416" s="187" t="s">
        <v>439</v>
      </c>
      <c r="F416" s="188">
        <v>26654.51</v>
      </c>
      <c r="G416" s="189" t="s">
        <v>1112</v>
      </c>
      <c r="H416" s="190">
        <v>44039</v>
      </c>
      <c r="L416" s="36"/>
    </row>
    <row r="417" spans="1:12" s="2" customFormat="1" ht="24.95" customHeight="1" x14ac:dyDescent="0.25">
      <c r="A417" s="107">
        <v>408</v>
      </c>
      <c r="B417" s="184">
        <v>43992</v>
      </c>
      <c r="C417" s="170" t="s">
        <v>1113</v>
      </c>
      <c r="D417" s="186" t="s">
        <v>1057</v>
      </c>
      <c r="E417" s="187" t="s">
        <v>106</v>
      </c>
      <c r="F417" s="188">
        <v>595.79999999999995</v>
      </c>
      <c r="G417" s="189" t="s">
        <v>1117</v>
      </c>
      <c r="H417" s="190">
        <v>44039</v>
      </c>
      <c r="L417" s="36"/>
    </row>
    <row r="418" spans="1:12" s="2" customFormat="1" ht="24.95" customHeight="1" x14ac:dyDescent="0.25">
      <c r="A418" s="107">
        <v>409</v>
      </c>
      <c r="B418" s="184">
        <v>44008</v>
      </c>
      <c r="C418" s="170" t="s">
        <v>1114</v>
      </c>
      <c r="D418" s="186" t="s">
        <v>785</v>
      </c>
      <c r="E418" s="187" t="s">
        <v>106</v>
      </c>
      <c r="F418" s="188">
        <v>824.25</v>
      </c>
      <c r="G418" s="189" t="s">
        <v>1118</v>
      </c>
      <c r="H418" s="190">
        <v>44039</v>
      </c>
      <c r="L418" s="36"/>
    </row>
    <row r="419" spans="1:12" s="2" customFormat="1" ht="24.95" customHeight="1" x14ac:dyDescent="0.25">
      <c r="A419" s="107">
        <v>410</v>
      </c>
      <c r="B419" s="184">
        <v>44008</v>
      </c>
      <c r="C419" s="170" t="s">
        <v>1115</v>
      </c>
      <c r="D419" s="186" t="s">
        <v>488</v>
      </c>
      <c r="E419" s="187" t="s">
        <v>106</v>
      </c>
      <c r="F419" s="188">
        <v>1700.84</v>
      </c>
      <c r="G419" s="189" t="s">
        <v>1119</v>
      </c>
      <c r="H419" s="190">
        <v>44039</v>
      </c>
      <c r="L419" s="36"/>
    </row>
    <row r="420" spans="1:12" s="2" customFormat="1" ht="24.95" customHeight="1" x14ac:dyDescent="0.25">
      <c r="A420" s="107">
        <v>411</v>
      </c>
      <c r="B420" s="184">
        <v>44023</v>
      </c>
      <c r="C420" s="170">
        <v>56179</v>
      </c>
      <c r="D420" s="186" t="s">
        <v>504</v>
      </c>
      <c r="E420" s="187" t="s">
        <v>117</v>
      </c>
      <c r="F420" s="188">
        <v>6264.18</v>
      </c>
      <c r="G420" s="189" t="s">
        <v>1120</v>
      </c>
      <c r="H420" s="190">
        <v>44039</v>
      </c>
      <c r="L420" s="36"/>
    </row>
    <row r="421" spans="1:12" s="2" customFormat="1" ht="24.95" customHeight="1" x14ac:dyDescent="0.25">
      <c r="A421" s="107">
        <v>412</v>
      </c>
      <c r="B421" s="184">
        <v>44004</v>
      </c>
      <c r="C421" s="170" t="s">
        <v>1116</v>
      </c>
      <c r="D421" s="186" t="s">
        <v>800</v>
      </c>
      <c r="E421" s="187" t="s">
        <v>106</v>
      </c>
      <c r="F421" s="188">
        <v>528</v>
      </c>
      <c r="G421" s="189" t="s">
        <v>1121</v>
      </c>
      <c r="H421" s="190">
        <v>44039</v>
      </c>
      <c r="L421" s="36"/>
    </row>
    <row r="422" spans="1:12" s="2" customFormat="1" ht="24.95" customHeight="1" x14ac:dyDescent="0.25">
      <c r="A422" s="107">
        <v>413</v>
      </c>
      <c r="B422" s="184">
        <v>43997</v>
      </c>
      <c r="C422" s="170">
        <v>278</v>
      </c>
      <c r="D422" s="186" t="s">
        <v>477</v>
      </c>
      <c r="E422" s="187" t="s">
        <v>107</v>
      </c>
      <c r="F422" s="188">
        <v>920</v>
      </c>
      <c r="G422" s="189" t="s">
        <v>1122</v>
      </c>
      <c r="H422" s="190">
        <v>44039</v>
      </c>
      <c r="L422" s="36"/>
    </row>
    <row r="423" spans="1:12" s="2" customFormat="1" ht="24.95" customHeight="1" x14ac:dyDescent="0.25">
      <c r="A423" s="107">
        <v>414</v>
      </c>
      <c r="B423" s="184">
        <v>43997</v>
      </c>
      <c r="C423" s="170">
        <v>274</v>
      </c>
      <c r="D423" s="186" t="s">
        <v>477</v>
      </c>
      <c r="E423" s="187" t="s">
        <v>107</v>
      </c>
      <c r="F423" s="188">
        <v>2730</v>
      </c>
      <c r="G423" s="189" t="s">
        <v>1123</v>
      </c>
      <c r="H423" s="190">
        <v>44039</v>
      </c>
      <c r="L423" s="36"/>
    </row>
    <row r="424" spans="1:12" s="2" customFormat="1" ht="24.95" customHeight="1" x14ac:dyDescent="0.25">
      <c r="A424" s="107">
        <v>415</v>
      </c>
      <c r="B424" s="184">
        <v>44012</v>
      </c>
      <c r="C424" s="170">
        <v>449280</v>
      </c>
      <c r="D424" s="186" t="s">
        <v>490</v>
      </c>
      <c r="E424" s="187" t="s">
        <v>107</v>
      </c>
      <c r="F424" s="188">
        <v>361.2</v>
      </c>
      <c r="G424" s="189" t="s">
        <v>1124</v>
      </c>
      <c r="H424" s="190">
        <v>44040</v>
      </c>
      <c r="L424" s="36"/>
    </row>
    <row r="425" spans="1:12" s="2" customFormat="1" ht="24.95" customHeight="1" x14ac:dyDescent="0.25">
      <c r="A425" s="107">
        <v>416</v>
      </c>
      <c r="B425" s="184">
        <v>44013</v>
      </c>
      <c r="C425" s="170" t="s">
        <v>1126</v>
      </c>
      <c r="D425" s="186" t="s">
        <v>531</v>
      </c>
      <c r="E425" s="187" t="s">
        <v>106</v>
      </c>
      <c r="F425" s="188">
        <v>2379</v>
      </c>
      <c r="G425" s="189" t="s">
        <v>1125</v>
      </c>
      <c r="H425" s="190">
        <v>44041</v>
      </c>
      <c r="L425" s="36"/>
    </row>
    <row r="426" spans="1:12" s="2" customFormat="1" ht="24.95" customHeight="1" x14ac:dyDescent="0.25">
      <c r="A426" s="107">
        <v>417</v>
      </c>
      <c r="B426" s="184">
        <v>44013</v>
      </c>
      <c r="C426" s="170">
        <v>408</v>
      </c>
      <c r="D426" s="186" t="s">
        <v>477</v>
      </c>
      <c r="E426" s="187" t="s">
        <v>107</v>
      </c>
      <c r="F426" s="188">
        <v>460</v>
      </c>
      <c r="G426" s="189" t="s">
        <v>1129</v>
      </c>
      <c r="H426" s="190">
        <v>44041</v>
      </c>
      <c r="L426" s="36"/>
    </row>
    <row r="427" spans="1:12" s="2" customFormat="1" ht="24.95" customHeight="1" x14ac:dyDescent="0.25">
      <c r="A427" s="107">
        <v>418</v>
      </c>
      <c r="B427" s="184">
        <v>44013</v>
      </c>
      <c r="C427" s="170">
        <v>418</v>
      </c>
      <c r="D427" s="186" t="s">
        <v>477</v>
      </c>
      <c r="E427" s="187" t="s">
        <v>107</v>
      </c>
      <c r="F427" s="188">
        <v>868</v>
      </c>
      <c r="G427" s="189" t="s">
        <v>1130</v>
      </c>
      <c r="H427" s="190">
        <v>44041</v>
      </c>
      <c r="L427" s="36"/>
    </row>
    <row r="428" spans="1:12" s="2" customFormat="1" ht="24.95" customHeight="1" x14ac:dyDescent="0.25">
      <c r="A428" s="107">
        <v>419</v>
      </c>
      <c r="B428" s="184">
        <v>44013</v>
      </c>
      <c r="C428" s="170">
        <v>511612</v>
      </c>
      <c r="D428" s="186" t="s">
        <v>474</v>
      </c>
      <c r="E428" s="187" t="s">
        <v>106</v>
      </c>
      <c r="F428" s="188">
        <v>790.65</v>
      </c>
      <c r="G428" s="189" t="s">
        <v>1131</v>
      </c>
      <c r="H428" s="190">
        <v>44041</v>
      </c>
      <c r="L428" s="36"/>
    </row>
    <row r="429" spans="1:12" s="2" customFormat="1" ht="24.95" customHeight="1" x14ac:dyDescent="0.25">
      <c r="A429" s="107">
        <v>420</v>
      </c>
      <c r="B429" s="184">
        <v>44013</v>
      </c>
      <c r="C429" s="170" t="s">
        <v>1128</v>
      </c>
      <c r="D429" s="186" t="s">
        <v>1127</v>
      </c>
      <c r="E429" s="187" t="s">
        <v>106</v>
      </c>
      <c r="F429" s="188">
        <v>1157.8800000000001</v>
      </c>
      <c r="G429" s="189" t="s">
        <v>1132</v>
      </c>
      <c r="H429" s="190">
        <v>44041</v>
      </c>
      <c r="L429" s="36"/>
    </row>
    <row r="430" spans="1:12" s="2" customFormat="1" ht="24.95" customHeight="1" x14ac:dyDescent="0.25">
      <c r="A430" s="107">
        <v>421</v>
      </c>
      <c r="B430" s="184">
        <v>44014</v>
      </c>
      <c r="C430" s="170">
        <v>428</v>
      </c>
      <c r="D430" s="186" t="s">
        <v>477</v>
      </c>
      <c r="E430" s="187" t="s">
        <v>107</v>
      </c>
      <c r="F430" s="188">
        <v>896</v>
      </c>
      <c r="G430" s="189" t="s">
        <v>1133</v>
      </c>
      <c r="H430" s="190">
        <v>44042</v>
      </c>
      <c r="L430" s="36"/>
    </row>
    <row r="431" spans="1:12" s="2" customFormat="1" ht="24.95" customHeight="1" x14ac:dyDescent="0.25">
      <c r="A431" s="107">
        <v>422</v>
      </c>
      <c r="B431" s="184">
        <v>44012</v>
      </c>
      <c r="C431" s="170" t="s">
        <v>1135</v>
      </c>
      <c r="D431" s="186" t="s">
        <v>1134</v>
      </c>
      <c r="E431" s="187" t="s">
        <v>106</v>
      </c>
      <c r="F431" s="188">
        <v>1545</v>
      </c>
      <c r="G431" s="189" t="s">
        <v>1139</v>
      </c>
      <c r="H431" s="190">
        <v>44042</v>
      </c>
      <c r="L431" s="36"/>
    </row>
    <row r="432" spans="1:12" s="2" customFormat="1" ht="24.95" customHeight="1" x14ac:dyDescent="0.25">
      <c r="A432" s="107">
        <v>423</v>
      </c>
      <c r="B432" s="184">
        <v>44027</v>
      </c>
      <c r="C432" s="170">
        <v>56317</v>
      </c>
      <c r="D432" s="186" t="s">
        <v>504</v>
      </c>
      <c r="E432" s="187" t="s">
        <v>117</v>
      </c>
      <c r="F432" s="188">
        <v>5934.11</v>
      </c>
      <c r="G432" s="189" t="s">
        <v>1140</v>
      </c>
      <c r="H432" s="190">
        <v>44042</v>
      </c>
      <c r="L432" s="36"/>
    </row>
    <row r="433" spans="1:12" s="2" customFormat="1" ht="24.95" customHeight="1" x14ac:dyDescent="0.25">
      <c r="A433" s="107">
        <v>424</v>
      </c>
      <c r="B433" s="184">
        <v>44018</v>
      </c>
      <c r="C433" s="170">
        <v>200249185</v>
      </c>
      <c r="D433" s="186" t="s">
        <v>491</v>
      </c>
      <c r="E433" s="187" t="s">
        <v>439</v>
      </c>
      <c r="F433" s="188">
        <v>34797.78</v>
      </c>
      <c r="G433" s="189" t="s">
        <v>1141</v>
      </c>
      <c r="H433" s="190">
        <v>44042</v>
      </c>
      <c r="L433" s="36"/>
    </row>
    <row r="434" spans="1:12" s="2" customFormat="1" ht="24.95" customHeight="1" x14ac:dyDescent="0.25">
      <c r="A434" s="107">
        <v>425</v>
      </c>
      <c r="B434" s="184">
        <v>43997</v>
      </c>
      <c r="C434" s="170" t="s">
        <v>1136</v>
      </c>
      <c r="D434" s="186" t="s">
        <v>546</v>
      </c>
      <c r="E434" s="187" t="s">
        <v>107</v>
      </c>
      <c r="F434" s="188">
        <v>1031.9000000000001</v>
      </c>
      <c r="G434" s="189" t="s">
        <v>1142</v>
      </c>
      <c r="H434" s="190">
        <v>44042</v>
      </c>
      <c r="L434" s="36"/>
    </row>
    <row r="435" spans="1:12" s="2" customFormat="1" ht="24.95" customHeight="1" x14ac:dyDescent="0.25">
      <c r="A435" s="107">
        <v>426</v>
      </c>
      <c r="B435" s="184">
        <v>43997</v>
      </c>
      <c r="C435" s="170" t="s">
        <v>1137</v>
      </c>
      <c r="D435" s="186" t="s">
        <v>785</v>
      </c>
      <c r="E435" s="187" t="s">
        <v>106</v>
      </c>
      <c r="F435" s="188">
        <v>3535</v>
      </c>
      <c r="G435" s="189" t="s">
        <v>1143</v>
      </c>
      <c r="H435" s="190">
        <v>44042</v>
      </c>
      <c r="L435" s="36"/>
    </row>
    <row r="436" spans="1:12" s="2" customFormat="1" ht="24.95" customHeight="1" x14ac:dyDescent="0.25">
      <c r="A436" s="107">
        <v>427</v>
      </c>
      <c r="B436" s="184">
        <v>43997</v>
      </c>
      <c r="C436" s="170" t="s">
        <v>1138</v>
      </c>
      <c r="D436" s="186" t="s">
        <v>798</v>
      </c>
      <c r="E436" s="187" t="s">
        <v>107</v>
      </c>
      <c r="F436" s="188">
        <v>5546.67</v>
      </c>
      <c r="G436" s="189" t="s">
        <v>1144</v>
      </c>
      <c r="H436" s="190">
        <v>44042</v>
      </c>
      <c r="L436" s="36"/>
    </row>
    <row r="437" spans="1:12" s="2" customFormat="1" ht="24.95" customHeight="1" x14ac:dyDescent="0.25">
      <c r="A437" s="107">
        <v>428</v>
      </c>
      <c r="B437" s="184">
        <v>44034</v>
      </c>
      <c r="C437" s="170">
        <v>240</v>
      </c>
      <c r="D437" s="186" t="s">
        <v>506</v>
      </c>
      <c r="E437" s="187" t="s">
        <v>111</v>
      </c>
      <c r="F437" s="188">
        <v>88322.08</v>
      </c>
      <c r="G437" s="189" t="s">
        <v>657</v>
      </c>
      <c r="H437" s="190">
        <v>44043</v>
      </c>
      <c r="L437" s="36"/>
    </row>
    <row r="438" spans="1:12" s="2" customFormat="1" ht="24.95" customHeight="1" x14ac:dyDescent="0.25">
      <c r="A438" s="107">
        <v>429</v>
      </c>
      <c r="B438" s="184">
        <v>44028</v>
      </c>
      <c r="C438" s="170">
        <v>322534</v>
      </c>
      <c r="D438" s="186" t="s">
        <v>540</v>
      </c>
      <c r="E438" s="187" t="s">
        <v>117</v>
      </c>
      <c r="F438" s="188">
        <v>631.37</v>
      </c>
      <c r="G438" s="189" t="s">
        <v>1145</v>
      </c>
      <c r="H438" s="190">
        <v>44043</v>
      </c>
      <c r="L438" s="36"/>
    </row>
    <row r="439" spans="1:12" s="2" customFormat="1" ht="24.95" customHeight="1" x14ac:dyDescent="0.25">
      <c r="A439" s="107">
        <v>430</v>
      </c>
      <c r="B439" s="184">
        <v>44015</v>
      </c>
      <c r="C439" s="170">
        <v>433</v>
      </c>
      <c r="D439" s="186" t="s">
        <v>477</v>
      </c>
      <c r="E439" s="187" t="s">
        <v>107</v>
      </c>
      <c r="F439" s="188">
        <v>230</v>
      </c>
      <c r="G439" s="189" t="s">
        <v>1146</v>
      </c>
      <c r="H439" s="190">
        <v>44043</v>
      </c>
      <c r="L439" s="36"/>
    </row>
    <row r="440" spans="1:12" s="2" customFormat="1" ht="24.95" customHeight="1" x14ac:dyDescent="0.25">
      <c r="A440" s="107">
        <v>431</v>
      </c>
      <c r="B440" s="184">
        <v>43985</v>
      </c>
      <c r="C440" s="170">
        <v>876585</v>
      </c>
      <c r="D440" s="186" t="s">
        <v>483</v>
      </c>
      <c r="E440" s="187" t="s">
        <v>107</v>
      </c>
      <c r="F440" s="188">
        <v>1260</v>
      </c>
      <c r="G440" s="189" t="s">
        <v>1147</v>
      </c>
      <c r="H440" s="190">
        <v>44043</v>
      </c>
      <c r="L440" s="36"/>
    </row>
    <row r="441" spans="1:12" s="2" customFormat="1" ht="24.95" customHeight="1" x14ac:dyDescent="0.25">
      <c r="A441" s="107">
        <v>432</v>
      </c>
      <c r="B441" s="184">
        <v>44014</v>
      </c>
      <c r="C441" s="170">
        <v>43555</v>
      </c>
      <c r="D441" s="91" t="s">
        <v>493</v>
      </c>
      <c r="E441" s="187" t="s">
        <v>107</v>
      </c>
      <c r="F441" s="188">
        <v>632.5</v>
      </c>
      <c r="G441" s="93" t="s">
        <v>1151</v>
      </c>
      <c r="H441" s="190">
        <v>44046</v>
      </c>
      <c r="L441" s="36"/>
    </row>
    <row r="442" spans="1:12" s="2" customFormat="1" ht="24.95" customHeight="1" x14ac:dyDescent="0.25">
      <c r="A442" s="107">
        <v>433</v>
      </c>
      <c r="B442" s="191">
        <v>43984</v>
      </c>
      <c r="C442" s="170">
        <v>7377</v>
      </c>
      <c r="D442" s="193" t="s">
        <v>674</v>
      </c>
      <c r="E442" s="194" t="s">
        <v>106</v>
      </c>
      <c r="F442" s="195">
        <v>3606.5</v>
      </c>
      <c r="G442" s="196" t="s">
        <v>1152</v>
      </c>
      <c r="H442" s="190">
        <v>44046</v>
      </c>
      <c r="L442" s="36"/>
    </row>
    <row r="443" spans="1:12" s="2" customFormat="1" ht="24.95" customHeight="1" x14ac:dyDescent="0.25">
      <c r="A443" s="107">
        <v>434</v>
      </c>
      <c r="B443" s="191">
        <v>44015</v>
      </c>
      <c r="C443" s="170">
        <v>916</v>
      </c>
      <c r="D443" s="193" t="s">
        <v>548</v>
      </c>
      <c r="E443" s="194" t="s">
        <v>111</v>
      </c>
      <c r="F443" s="195">
        <v>39595.550000000003</v>
      </c>
      <c r="G443" s="196" t="s">
        <v>1155</v>
      </c>
      <c r="H443" s="190">
        <v>44046</v>
      </c>
      <c r="L443" s="36"/>
    </row>
    <row r="444" spans="1:12" s="2" customFormat="1" ht="24.95" customHeight="1" x14ac:dyDescent="0.25">
      <c r="A444" s="107">
        <v>435</v>
      </c>
      <c r="B444" s="191">
        <v>43984</v>
      </c>
      <c r="C444" s="170" t="s">
        <v>1153</v>
      </c>
      <c r="D444" s="193" t="s">
        <v>785</v>
      </c>
      <c r="E444" s="194" t="s">
        <v>106</v>
      </c>
      <c r="F444" s="195">
        <v>2058.34</v>
      </c>
      <c r="G444" s="196" t="s">
        <v>1156</v>
      </c>
      <c r="H444" s="190">
        <v>44046</v>
      </c>
      <c r="L444" s="36"/>
    </row>
    <row r="445" spans="1:12" s="2" customFormat="1" ht="24.95" customHeight="1" x14ac:dyDescent="0.25">
      <c r="A445" s="107">
        <v>436</v>
      </c>
      <c r="B445" s="191">
        <v>44001</v>
      </c>
      <c r="C445" s="170" t="s">
        <v>1154</v>
      </c>
      <c r="D445" s="193" t="s">
        <v>488</v>
      </c>
      <c r="E445" s="194" t="s">
        <v>106</v>
      </c>
      <c r="F445" s="195">
        <v>1439.07</v>
      </c>
      <c r="G445" s="196" t="s">
        <v>1157</v>
      </c>
      <c r="H445" s="190">
        <v>44046</v>
      </c>
      <c r="L445" s="36"/>
    </row>
    <row r="446" spans="1:12" s="2" customFormat="1" ht="24.95" customHeight="1" x14ac:dyDescent="0.25">
      <c r="A446" s="107">
        <v>437</v>
      </c>
      <c r="B446" s="191">
        <v>44018</v>
      </c>
      <c r="C446" s="170">
        <v>95822</v>
      </c>
      <c r="D446" s="193" t="s">
        <v>490</v>
      </c>
      <c r="E446" s="194" t="s">
        <v>107</v>
      </c>
      <c r="F446" s="195">
        <v>361.2</v>
      </c>
      <c r="G446" s="196" t="s">
        <v>1158</v>
      </c>
      <c r="H446" s="190">
        <v>44046</v>
      </c>
      <c r="L446" s="36"/>
    </row>
    <row r="447" spans="1:12" s="2" customFormat="1" ht="24.95" customHeight="1" x14ac:dyDescent="0.25">
      <c r="A447" s="107">
        <v>438</v>
      </c>
      <c r="B447" s="191">
        <v>44042</v>
      </c>
      <c r="C447" s="170">
        <v>5902</v>
      </c>
      <c r="D447" s="193" t="s">
        <v>505</v>
      </c>
      <c r="E447" s="194" t="s">
        <v>111</v>
      </c>
      <c r="F447" s="195">
        <v>94112.76</v>
      </c>
      <c r="G447" s="196" t="s">
        <v>1159</v>
      </c>
      <c r="H447" s="190">
        <v>44047</v>
      </c>
      <c r="L447" s="36"/>
    </row>
    <row r="448" spans="1:12" s="2" customFormat="1" ht="24.95" customHeight="1" x14ac:dyDescent="0.25">
      <c r="A448" s="107">
        <v>439</v>
      </c>
      <c r="B448" s="191">
        <v>44012</v>
      </c>
      <c r="C448" s="170" t="s">
        <v>1160</v>
      </c>
      <c r="D448" s="193" t="s">
        <v>1161</v>
      </c>
      <c r="E448" s="194" t="s">
        <v>106</v>
      </c>
      <c r="F448" s="195">
        <v>1115.99</v>
      </c>
      <c r="G448" s="196" t="s">
        <v>1162</v>
      </c>
      <c r="H448" s="190">
        <v>44047</v>
      </c>
      <c r="L448" s="36"/>
    </row>
    <row r="449" spans="1:12" s="2" customFormat="1" ht="24.95" customHeight="1" x14ac:dyDescent="0.25">
      <c r="A449" s="107">
        <v>440</v>
      </c>
      <c r="B449" s="191">
        <v>44018</v>
      </c>
      <c r="C449" s="170">
        <v>89922</v>
      </c>
      <c r="D449" s="193" t="s">
        <v>484</v>
      </c>
      <c r="E449" s="194" t="s">
        <v>107</v>
      </c>
      <c r="F449" s="195">
        <v>543.6</v>
      </c>
      <c r="G449" s="196" t="s">
        <v>1163</v>
      </c>
      <c r="H449" s="190">
        <v>44048</v>
      </c>
      <c r="L449" s="36"/>
    </row>
    <row r="450" spans="1:12" s="2" customFormat="1" ht="24.95" customHeight="1" x14ac:dyDescent="0.25">
      <c r="A450" s="107">
        <v>441</v>
      </c>
      <c r="B450" s="191">
        <v>44033</v>
      </c>
      <c r="C450" s="170">
        <v>56497</v>
      </c>
      <c r="D450" s="193" t="s">
        <v>504</v>
      </c>
      <c r="E450" s="194" t="s">
        <v>117</v>
      </c>
      <c r="F450" s="195">
        <v>5276.37</v>
      </c>
      <c r="G450" s="196" t="s">
        <v>1167</v>
      </c>
      <c r="H450" s="190">
        <v>44048</v>
      </c>
      <c r="L450" s="36"/>
    </row>
    <row r="451" spans="1:12" s="2" customFormat="1" ht="24.95" customHeight="1" x14ac:dyDescent="0.25">
      <c r="A451" s="107">
        <v>442</v>
      </c>
      <c r="B451" s="191">
        <v>44020</v>
      </c>
      <c r="C451" s="170" t="s">
        <v>1164</v>
      </c>
      <c r="D451" s="193" t="s">
        <v>900</v>
      </c>
      <c r="E451" s="194" t="s">
        <v>106</v>
      </c>
      <c r="F451" s="195">
        <v>900</v>
      </c>
      <c r="G451" s="196" t="s">
        <v>1168</v>
      </c>
      <c r="H451" s="190">
        <v>44048</v>
      </c>
      <c r="L451" s="36"/>
    </row>
    <row r="452" spans="1:12" s="2" customFormat="1" ht="24.95" customHeight="1" x14ac:dyDescent="0.25">
      <c r="A452" s="107">
        <v>443</v>
      </c>
      <c r="B452" s="191">
        <v>44013</v>
      </c>
      <c r="C452" s="170" t="s">
        <v>1165</v>
      </c>
      <c r="D452" s="193" t="s">
        <v>531</v>
      </c>
      <c r="E452" s="194" t="s">
        <v>106</v>
      </c>
      <c r="F452" s="195">
        <v>2309</v>
      </c>
      <c r="G452" s="196" t="s">
        <v>1169</v>
      </c>
      <c r="H452" s="190">
        <v>44048</v>
      </c>
      <c r="L452" s="36"/>
    </row>
    <row r="453" spans="1:12" s="2" customFormat="1" ht="24.95" customHeight="1" x14ac:dyDescent="0.25">
      <c r="A453" s="107">
        <v>444</v>
      </c>
      <c r="B453" s="191">
        <v>44020</v>
      </c>
      <c r="C453" s="170">
        <v>475</v>
      </c>
      <c r="D453" s="193" t="s">
        <v>477</v>
      </c>
      <c r="E453" s="194" t="s">
        <v>107</v>
      </c>
      <c r="F453" s="195">
        <v>868</v>
      </c>
      <c r="G453" s="196" t="s">
        <v>1170</v>
      </c>
      <c r="H453" s="190">
        <v>44048</v>
      </c>
      <c r="L453" s="36"/>
    </row>
    <row r="454" spans="1:12" s="2" customFormat="1" ht="24.95" customHeight="1" x14ac:dyDescent="0.25">
      <c r="A454" s="107">
        <v>445</v>
      </c>
      <c r="B454" s="191">
        <v>44013</v>
      </c>
      <c r="C454" s="192" t="s">
        <v>1166</v>
      </c>
      <c r="D454" s="193" t="s">
        <v>1127</v>
      </c>
      <c r="E454" s="194" t="s">
        <v>106</v>
      </c>
      <c r="F454" s="195">
        <v>1157.8800000000001</v>
      </c>
      <c r="G454" s="196" t="s">
        <v>1171</v>
      </c>
      <c r="H454" s="190">
        <v>44048</v>
      </c>
      <c r="L454" s="36"/>
    </row>
    <row r="455" spans="1:12" s="2" customFormat="1" ht="24.95" customHeight="1" x14ac:dyDescent="0.25">
      <c r="A455" s="107">
        <v>446</v>
      </c>
      <c r="B455" s="191">
        <v>44019</v>
      </c>
      <c r="C455" s="192" t="s">
        <v>1173</v>
      </c>
      <c r="D455" s="193" t="s">
        <v>798</v>
      </c>
      <c r="E455" s="194" t="s">
        <v>107</v>
      </c>
      <c r="F455" s="195">
        <v>3825</v>
      </c>
      <c r="G455" s="196" t="s">
        <v>1172</v>
      </c>
      <c r="H455" s="190">
        <v>44049</v>
      </c>
      <c r="L455" s="36"/>
    </row>
    <row r="456" spans="1:12" s="2" customFormat="1" ht="24.95" customHeight="1" x14ac:dyDescent="0.25">
      <c r="A456" s="107">
        <v>447</v>
      </c>
      <c r="B456" s="191">
        <v>44019</v>
      </c>
      <c r="C456" s="192" t="s">
        <v>1174</v>
      </c>
      <c r="D456" s="193" t="s">
        <v>1134</v>
      </c>
      <c r="E456" s="194" t="s">
        <v>106</v>
      </c>
      <c r="F456" s="195">
        <v>2288.75</v>
      </c>
      <c r="G456" s="196" t="s">
        <v>1176</v>
      </c>
      <c r="H456" s="190">
        <v>44049</v>
      </c>
      <c r="L456" s="36"/>
    </row>
    <row r="457" spans="1:12" s="2" customFormat="1" ht="24.95" customHeight="1" x14ac:dyDescent="0.25">
      <c r="A457" s="107">
        <v>448</v>
      </c>
      <c r="B457" s="191">
        <v>44021</v>
      </c>
      <c r="C457" s="192" t="s">
        <v>1175</v>
      </c>
      <c r="D457" s="193" t="s">
        <v>531</v>
      </c>
      <c r="E457" s="194" t="s">
        <v>106</v>
      </c>
      <c r="F457" s="195">
        <v>3159</v>
      </c>
      <c r="G457" s="196" t="s">
        <v>1177</v>
      </c>
      <c r="H457" s="190">
        <v>44049</v>
      </c>
      <c r="L457" s="36"/>
    </row>
    <row r="458" spans="1:12" s="2" customFormat="1" ht="24.95" customHeight="1" x14ac:dyDescent="0.25">
      <c r="A458" s="107">
        <v>449</v>
      </c>
      <c r="B458" s="191">
        <v>43985</v>
      </c>
      <c r="C458" s="170" t="s">
        <v>1179</v>
      </c>
      <c r="D458" s="193" t="s">
        <v>483</v>
      </c>
      <c r="E458" s="194" t="s">
        <v>107</v>
      </c>
      <c r="F458" s="195">
        <v>1260</v>
      </c>
      <c r="G458" s="196" t="s">
        <v>1178</v>
      </c>
      <c r="H458" s="190">
        <v>44050</v>
      </c>
      <c r="L458" s="36"/>
    </row>
    <row r="459" spans="1:12" s="2" customFormat="1" ht="24.95" customHeight="1" x14ac:dyDescent="0.25">
      <c r="A459" s="107">
        <v>450</v>
      </c>
      <c r="B459" s="191">
        <v>44035</v>
      </c>
      <c r="C459" s="170">
        <v>323415</v>
      </c>
      <c r="D459" s="193" t="s">
        <v>540</v>
      </c>
      <c r="E459" s="194" t="s">
        <v>117</v>
      </c>
      <c r="F459" s="195">
        <v>2423.77</v>
      </c>
      <c r="G459" s="196" t="s">
        <v>1180</v>
      </c>
      <c r="H459" s="190">
        <v>44050</v>
      </c>
      <c r="L459" s="36"/>
    </row>
    <row r="460" spans="1:12" s="2" customFormat="1" ht="24.95" customHeight="1" x14ac:dyDescent="0.25">
      <c r="A460" s="107">
        <v>451</v>
      </c>
      <c r="B460" s="191">
        <v>43991</v>
      </c>
      <c r="C460" s="170" t="s">
        <v>1181</v>
      </c>
      <c r="D460" s="193" t="s">
        <v>550</v>
      </c>
      <c r="E460" s="194" t="s">
        <v>106</v>
      </c>
      <c r="F460" s="195">
        <v>1746</v>
      </c>
      <c r="G460" s="196" t="s">
        <v>1182</v>
      </c>
      <c r="H460" s="197">
        <v>44053</v>
      </c>
      <c r="L460" s="36"/>
    </row>
    <row r="461" spans="1:12" s="2" customFormat="1" ht="24.95" customHeight="1" x14ac:dyDescent="0.25">
      <c r="A461" s="107">
        <v>452</v>
      </c>
      <c r="B461" s="191">
        <v>44037</v>
      </c>
      <c r="C461" s="170">
        <v>56640</v>
      </c>
      <c r="D461" s="193" t="s">
        <v>504</v>
      </c>
      <c r="E461" s="194" t="s">
        <v>117</v>
      </c>
      <c r="F461" s="195">
        <v>6594.25</v>
      </c>
      <c r="G461" s="196" t="s">
        <v>1185</v>
      </c>
      <c r="H461" s="197">
        <v>44053</v>
      </c>
      <c r="L461" s="36"/>
    </row>
    <row r="462" spans="1:12" s="2" customFormat="1" ht="24.95" customHeight="1" x14ac:dyDescent="0.25">
      <c r="A462" s="107">
        <v>453</v>
      </c>
      <c r="B462" s="191">
        <v>44008</v>
      </c>
      <c r="C462" s="170" t="s">
        <v>1183</v>
      </c>
      <c r="D462" s="193" t="s">
        <v>785</v>
      </c>
      <c r="E462" s="194" t="s">
        <v>106</v>
      </c>
      <c r="F462" s="195">
        <v>824.25</v>
      </c>
      <c r="G462" s="196" t="s">
        <v>1186</v>
      </c>
      <c r="H462" s="197">
        <v>44053</v>
      </c>
      <c r="L462" s="36"/>
    </row>
    <row r="463" spans="1:12" s="2" customFormat="1" ht="24.95" customHeight="1" x14ac:dyDescent="0.25">
      <c r="A463" s="107">
        <v>454</v>
      </c>
      <c r="B463" s="191">
        <v>44008</v>
      </c>
      <c r="C463" s="170" t="s">
        <v>1184</v>
      </c>
      <c r="D463" s="193" t="s">
        <v>488</v>
      </c>
      <c r="E463" s="194" t="s">
        <v>106</v>
      </c>
      <c r="F463" s="195">
        <v>1700.84</v>
      </c>
      <c r="G463" s="196" t="s">
        <v>1187</v>
      </c>
      <c r="H463" s="197">
        <v>44053</v>
      </c>
      <c r="L463" s="36"/>
    </row>
    <row r="464" spans="1:12" s="2" customFormat="1" ht="24.95" customHeight="1" x14ac:dyDescent="0.25">
      <c r="A464" s="107">
        <v>455</v>
      </c>
      <c r="B464" s="191">
        <v>44012</v>
      </c>
      <c r="C464" s="170" t="s">
        <v>1189</v>
      </c>
      <c r="D464" s="193" t="s">
        <v>1161</v>
      </c>
      <c r="E464" s="194" t="s">
        <v>106</v>
      </c>
      <c r="F464" s="195">
        <v>1115.99</v>
      </c>
      <c r="G464" s="196" t="s">
        <v>1188</v>
      </c>
      <c r="H464" s="197">
        <v>44054</v>
      </c>
      <c r="L464" s="36"/>
    </row>
    <row r="465" spans="1:12" s="2" customFormat="1" ht="24.95" customHeight="1" x14ac:dyDescent="0.25">
      <c r="A465" s="107">
        <v>456</v>
      </c>
      <c r="B465" s="191">
        <v>44013</v>
      </c>
      <c r="C465" s="170" t="s">
        <v>1191</v>
      </c>
      <c r="D465" s="193" t="s">
        <v>1127</v>
      </c>
      <c r="E465" s="194" t="s">
        <v>106</v>
      </c>
      <c r="F465" s="195">
        <v>1158.24</v>
      </c>
      <c r="G465" s="196" t="s">
        <v>1190</v>
      </c>
      <c r="H465" s="197">
        <v>44055</v>
      </c>
      <c r="L465" s="36"/>
    </row>
    <row r="466" spans="1:12" s="2" customFormat="1" ht="24.95" customHeight="1" x14ac:dyDescent="0.25">
      <c r="A466" s="107">
        <v>457</v>
      </c>
      <c r="B466" s="191">
        <v>44013</v>
      </c>
      <c r="C466" s="170" t="s">
        <v>1193</v>
      </c>
      <c r="D466" s="193" t="s">
        <v>531</v>
      </c>
      <c r="E466" s="194" t="s">
        <v>106</v>
      </c>
      <c r="F466" s="195">
        <v>2310.4</v>
      </c>
      <c r="G466" s="196" t="s">
        <v>1192</v>
      </c>
      <c r="H466" s="197">
        <v>44055</v>
      </c>
      <c r="L466" s="36"/>
    </row>
    <row r="467" spans="1:12" s="2" customFormat="1" ht="24.95" customHeight="1" x14ac:dyDescent="0.25">
      <c r="A467" s="107">
        <v>458</v>
      </c>
      <c r="B467" s="191">
        <v>44041</v>
      </c>
      <c r="C467" s="170">
        <v>324084</v>
      </c>
      <c r="D467" s="193" t="s">
        <v>540</v>
      </c>
      <c r="E467" s="194" t="s">
        <v>117</v>
      </c>
      <c r="F467" s="195">
        <v>400.17</v>
      </c>
      <c r="G467" s="196" t="s">
        <v>1194</v>
      </c>
      <c r="H467" s="197">
        <v>44056</v>
      </c>
      <c r="L467" s="36"/>
    </row>
    <row r="468" spans="1:12" s="2" customFormat="1" ht="24.95" customHeight="1" x14ac:dyDescent="0.25">
      <c r="A468" s="107">
        <v>459</v>
      </c>
      <c r="B468" s="191">
        <v>44026</v>
      </c>
      <c r="C468" s="170" t="s">
        <v>1195</v>
      </c>
      <c r="D468" s="193" t="s">
        <v>1134</v>
      </c>
      <c r="E468" s="194" t="s">
        <v>106</v>
      </c>
      <c r="F468" s="195">
        <v>2424.75</v>
      </c>
      <c r="G468" s="196" t="s">
        <v>1199</v>
      </c>
      <c r="H468" s="197">
        <v>44056</v>
      </c>
      <c r="L468" s="36"/>
    </row>
    <row r="469" spans="1:12" s="2" customFormat="1" ht="24.95" customHeight="1" x14ac:dyDescent="0.25">
      <c r="A469" s="107">
        <v>460</v>
      </c>
      <c r="B469" s="191">
        <v>44021</v>
      </c>
      <c r="C469" s="170" t="s">
        <v>1196</v>
      </c>
      <c r="D469" s="193" t="s">
        <v>531</v>
      </c>
      <c r="E469" s="194" t="s">
        <v>106</v>
      </c>
      <c r="F469" s="195">
        <v>3066</v>
      </c>
      <c r="G469" s="196" t="s">
        <v>1200</v>
      </c>
      <c r="H469" s="197">
        <v>44056</v>
      </c>
      <c r="L469" s="36"/>
    </row>
    <row r="470" spans="1:12" s="2" customFormat="1" ht="24.95" customHeight="1" x14ac:dyDescent="0.25">
      <c r="A470" s="107">
        <v>461</v>
      </c>
      <c r="B470" s="191">
        <v>44028</v>
      </c>
      <c r="C470" s="170">
        <v>561</v>
      </c>
      <c r="D470" s="193" t="s">
        <v>477</v>
      </c>
      <c r="E470" s="194" t="s">
        <v>107</v>
      </c>
      <c r="F470" s="195">
        <v>868</v>
      </c>
      <c r="G470" s="196" t="s">
        <v>1201</v>
      </c>
      <c r="H470" s="197">
        <v>44056</v>
      </c>
      <c r="L470" s="36"/>
    </row>
    <row r="471" spans="1:12" s="2" customFormat="1" ht="24.95" customHeight="1" x14ac:dyDescent="0.25">
      <c r="A471" s="107">
        <v>462</v>
      </c>
      <c r="B471" s="191">
        <v>44028</v>
      </c>
      <c r="C471" s="170" t="s">
        <v>1197</v>
      </c>
      <c r="D471" s="193" t="s">
        <v>477</v>
      </c>
      <c r="E471" s="194" t="s">
        <v>107</v>
      </c>
      <c r="F471" s="195">
        <v>493.5</v>
      </c>
      <c r="G471" s="196" t="s">
        <v>1202</v>
      </c>
      <c r="H471" s="197">
        <v>44056</v>
      </c>
      <c r="L471" s="36"/>
    </row>
    <row r="472" spans="1:12" s="2" customFormat="1" ht="24.95" customHeight="1" x14ac:dyDescent="0.25">
      <c r="A472" s="107">
        <v>463</v>
      </c>
      <c r="B472" s="191">
        <v>44028</v>
      </c>
      <c r="C472" s="170" t="s">
        <v>1198</v>
      </c>
      <c r="D472" s="193" t="s">
        <v>490</v>
      </c>
      <c r="E472" s="194" t="s">
        <v>107</v>
      </c>
      <c r="F472" s="195">
        <v>1453.74</v>
      </c>
      <c r="G472" s="196" t="s">
        <v>1203</v>
      </c>
      <c r="H472" s="197">
        <v>44056</v>
      </c>
      <c r="L472" s="36"/>
    </row>
    <row r="473" spans="1:12" s="2" customFormat="1" ht="24.95" customHeight="1" x14ac:dyDescent="0.25">
      <c r="A473" s="107">
        <v>464</v>
      </c>
      <c r="B473" s="191">
        <v>44027</v>
      </c>
      <c r="C473" s="170">
        <v>77967</v>
      </c>
      <c r="D473" s="193" t="s">
        <v>485</v>
      </c>
      <c r="E473" s="194" t="s">
        <v>106</v>
      </c>
      <c r="F473" s="195">
        <v>324.89999999999998</v>
      </c>
      <c r="G473" s="196" t="s">
        <v>1204</v>
      </c>
      <c r="H473" s="197">
        <v>44057</v>
      </c>
      <c r="L473" s="36"/>
    </row>
    <row r="474" spans="1:12" s="2" customFormat="1" ht="24.95" customHeight="1" x14ac:dyDescent="0.25">
      <c r="A474" s="107">
        <v>465</v>
      </c>
      <c r="B474" s="191">
        <v>43997</v>
      </c>
      <c r="C474" s="170" t="s">
        <v>1206</v>
      </c>
      <c r="D474" s="193" t="s">
        <v>798</v>
      </c>
      <c r="E474" s="194" t="s">
        <v>107</v>
      </c>
      <c r="F474" s="195">
        <v>5546.66</v>
      </c>
      <c r="G474" s="196" t="s">
        <v>1205</v>
      </c>
      <c r="H474" s="197">
        <v>44057</v>
      </c>
      <c r="L474" s="36"/>
    </row>
    <row r="475" spans="1:12" s="2" customFormat="1" ht="24.95" customHeight="1" x14ac:dyDescent="0.25">
      <c r="A475" s="107">
        <v>466</v>
      </c>
      <c r="B475" s="191">
        <v>44027</v>
      </c>
      <c r="C475" s="170" t="s">
        <v>1208</v>
      </c>
      <c r="D475" s="193" t="s">
        <v>1207</v>
      </c>
      <c r="E475" s="194" t="s">
        <v>106</v>
      </c>
      <c r="F475" s="195">
        <v>2776.1</v>
      </c>
      <c r="G475" s="196" t="s">
        <v>1213</v>
      </c>
      <c r="H475" s="197">
        <v>44057</v>
      </c>
      <c r="L475" s="36"/>
    </row>
    <row r="476" spans="1:12" s="2" customFormat="1" ht="24.95" customHeight="1" x14ac:dyDescent="0.25">
      <c r="A476" s="107">
        <v>467</v>
      </c>
      <c r="B476" s="191">
        <v>43997</v>
      </c>
      <c r="C476" s="170" t="s">
        <v>1209</v>
      </c>
      <c r="D476" s="193" t="s">
        <v>785</v>
      </c>
      <c r="E476" s="194" t="s">
        <v>106</v>
      </c>
      <c r="F476" s="195">
        <v>3535</v>
      </c>
      <c r="G476" s="196" t="s">
        <v>1214</v>
      </c>
      <c r="H476" s="197">
        <v>44057</v>
      </c>
      <c r="L476" s="36"/>
    </row>
    <row r="477" spans="1:12" s="2" customFormat="1" ht="24.95" customHeight="1" x14ac:dyDescent="0.25">
      <c r="A477" s="107">
        <v>468</v>
      </c>
      <c r="B477" s="191">
        <v>43997</v>
      </c>
      <c r="C477" s="170" t="s">
        <v>1210</v>
      </c>
      <c r="D477" s="193" t="s">
        <v>546</v>
      </c>
      <c r="E477" s="194" t="s">
        <v>107</v>
      </c>
      <c r="F477" s="195">
        <v>1031.9000000000001</v>
      </c>
      <c r="G477" s="196" t="s">
        <v>1215</v>
      </c>
      <c r="H477" s="197">
        <v>44057</v>
      </c>
      <c r="L477" s="36"/>
    </row>
    <row r="478" spans="1:12" s="2" customFormat="1" ht="24.95" customHeight="1" x14ac:dyDescent="0.25">
      <c r="A478" s="107">
        <v>469</v>
      </c>
      <c r="B478" s="191">
        <v>44027</v>
      </c>
      <c r="C478" s="170" t="s">
        <v>1211</v>
      </c>
      <c r="D478" s="193" t="s">
        <v>949</v>
      </c>
      <c r="E478" s="194" t="s">
        <v>106</v>
      </c>
      <c r="F478" s="195">
        <v>2800.56</v>
      </c>
      <c r="G478" s="196" t="s">
        <v>1216</v>
      </c>
      <c r="H478" s="197">
        <v>44057</v>
      </c>
      <c r="L478" s="36"/>
    </row>
    <row r="479" spans="1:12" s="2" customFormat="1" ht="24.95" customHeight="1" x14ac:dyDescent="0.25">
      <c r="A479" s="107">
        <v>470</v>
      </c>
      <c r="B479" s="191">
        <v>44042</v>
      </c>
      <c r="C479" s="170">
        <v>56729</v>
      </c>
      <c r="D479" s="193" t="s">
        <v>504</v>
      </c>
      <c r="E479" s="194" t="s">
        <v>117</v>
      </c>
      <c r="F479" s="195">
        <v>5276.37</v>
      </c>
      <c r="G479" s="196" t="s">
        <v>1217</v>
      </c>
      <c r="H479" s="197">
        <v>44057</v>
      </c>
      <c r="L479" s="36"/>
    </row>
    <row r="480" spans="1:12" s="2" customFormat="1" ht="24.95" customHeight="1" x14ac:dyDescent="0.25">
      <c r="A480" s="107">
        <v>471</v>
      </c>
      <c r="B480" s="191">
        <v>44012</v>
      </c>
      <c r="C480" s="192" t="s">
        <v>1212</v>
      </c>
      <c r="D480" s="193" t="s">
        <v>1134</v>
      </c>
      <c r="E480" s="194" t="s">
        <v>106</v>
      </c>
      <c r="F480" s="195">
        <v>1545</v>
      </c>
      <c r="G480" s="196" t="s">
        <v>1218</v>
      </c>
      <c r="H480" s="197">
        <v>44057</v>
      </c>
      <c r="L480" s="36"/>
    </row>
    <row r="481" spans="1:12" s="2" customFormat="1" ht="24.95" customHeight="1" x14ac:dyDescent="0.25">
      <c r="A481" s="107">
        <v>472</v>
      </c>
      <c r="B481" s="191">
        <v>44027</v>
      </c>
      <c r="C481" s="170">
        <v>7929</v>
      </c>
      <c r="D481" s="193" t="s">
        <v>674</v>
      </c>
      <c r="E481" s="194" t="s">
        <v>106</v>
      </c>
      <c r="F481" s="195">
        <v>3840</v>
      </c>
      <c r="G481" s="196" t="s">
        <v>1219</v>
      </c>
      <c r="H481" s="197">
        <v>44057</v>
      </c>
      <c r="L481" s="36"/>
    </row>
    <row r="482" spans="1:12" s="2" customFormat="1" ht="24.95" customHeight="1" x14ac:dyDescent="0.25">
      <c r="A482" s="107">
        <v>473</v>
      </c>
      <c r="B482" s="191">
        <v>44028</v>
      </c>
      <c r="C482" s="170">
        <v>90504</v>
      </c>
      <c r="D482" s="193" t="s">
        <v>484</v>
      </c>
      <c r="E482" s="194" t="s">
        <v>107</v>
      </c>
      <c r="F482" s="195">
        <v>543.6</v>
      </c>
      <c r="G482" s="196" t="s">
        <v>1220</v>
      </c>
      <c r="H482" s="197">
        <v>44060</v>
      </c>
      <c r="L482" s="36"/>
    </row>
    <row r="483" spans="1:12" s="2" customFormat="1" ht="24.95" customHeight="1" x14ac:dyDescent="0.25">
      <c r="A483" s="107">
        <v>474</v>
      </c>
      <c r="B483" s="191">
        <v>44029</v>
      </c>
      <c r="C483" s="170">
        <v>74052</v>
      </c>
      <c r="D483" s="193" t="s">
        <v>546</v>
      </c>
      <c r="E483" s="194" t="s">
        <v>107</v>
      </c>
      <c r="F483" s="195">
        <v>805</v>
      </c>
      <c r="G483" s="196" t="s">
        <v>1223</v>
      </c>
      <c r="H483" s="197">
        <v>44060</v>
      </c>
      <c r="L483" s="36"/>
    </row>
    <row r="484" spans="1:12" s="2" customFormat="1" ht="24.95" customHeight="1" x14ac:dyDescent="0.25">
      <c r="A484" s="107">
        <v>475</v>
      </c>
      <c r="B484" s="191">
        <v>44014</v>
      </c>
      <c r="C484" s="170">
        <v>129209</v>
      </c>
      <c r="D484" s="193" t="s">
        <v>471</v>
      </c>
      <c r="E484" s="194" t="s">
        <v>106</v>
      </c>
      <c r="F484" s="195">
        <v>1200</v>
      </c>
      <c r="G484" s="196" t="s">
        <v>1224</v>
      </c>
      <c r="H484" s="197">
        <v>44060</v>
      </c>
      <c r="L484" s="36"/>
    </row>
    <row r="485" spans="1:12" s="2" customFormat="1" ht="24.95" customHeight="1" x14ac:dyDescent="0.25">
      <c r="A485" s="107">
        <v>476</v>
      </c>
      <c r="B485" s="191">
        <v>44029</v>
      </c>
      <c r="C485" s="170" t="s">
        <v>1221</v>
      </c>
      <c r="D485" s="193" t="s">
        <v>798</v>
      </c>
      <c r="E485" s="194" t="s">
        <v>107</v>
      </c>
      <c r="F485" s="195">
        <v>1360</v>
      </c>
      <c r="G485" s="196" t="s">
        <v>1225</v>
      </c>
      <c r="H485" s="197">
        <v>44060</v>
      </c>
      <c r="L485" s="36"/>
    </row>
    <row r="486" spans="1:12" s="2" customFormat="1" ht="24.95" customHeight="1" x14ac:dyDescent="0.25">
      <c r="A486" s="107">
        <v>477</v>
      </c>
      <c r="B486" s="191">
        <v>44032</v>
      </c>
      <c r="C486" s="170" t="s">
        <v>1222</v>
      </c>
      <c r="D486" s="193" t="s">
        <v>477</v>
      </c>
      <c r="E486" s="194" t="s">
        <v>107</v>
      </c>
      <c r="F486" s="195">
        <v>451.5</v>
      </c>
      <c r="G486" s="196" t="s">
        <v>1226</v>
      </c>
      <c r="H486" s="197">
        <v>44060</v>
      </c>
      <c r="L486" s="36"/>
    </row>
    <row r="487" spans="1:12" s="2" customFormat="1" ht="24.95" customHeight="1" x14ac:dyDescent="0.25">
      <c r="A487" s="107">
        <v>478</v>
      </c>
      <c r="B487" s="191">
        <v>44001</v>
      </c>
      <c r="C487" s="170" t="s">
        <v>1228</v>
      </c>
      <c r="D487" s="193" t="s">
        <v>488</v>
      </c>
      <c r="E487" s="194" t="s">
        <v>106</v>
      </c>
      <c r="F487" s="195">
        <v>1439.06</v>
      </c>
      <c r="G487" s="196" t="s">
        <v>1227</v>
      </c>
      <c r="H487" s="197">
        <v>44061</v>
      </c>
      <c r="L487" s="36"/>
    </row>
    <row r="488" spans="1:12" s="2" customFormat="1" ht="24.95" customHeight="1" x14ac:dyDescent="0.25">
      <c r="A488" s="107">
        <v>479</v>
      </c>
      <c r="B488" s="191">
        <v>44020</v>
      </c>
      <c r="C488" s="170" t="s">
        <v>1230</v>
      </c>
      <c r="D488" s="193" t="s">
        <v>900</v>
      </c>
      <c r="E488" s="194" t="s">
        <v>106</v>
      </c>
      <c r="F488" s="195">
        <v>900</v>
      </c>
      <c r="G488" s="196" t="s">
        <v>1229</v>
      </c>
      <c r="H488" s="197">
        <v>44062</v>
      </c>
      <c r="L488" s="36"/>
    </row>
    <row r="489" spans="1:12" s="2" customFormat="1" ht="24.95" customHeight="1" x14ac:dyDescent="0.25">
      <c r="A489" s="107">
        <v>480</v>
      </c>
      <c r="B489" s="191">
        <v>44032</v>
      </c>
      <c r="C489" s="170" t="s">
        <v>1232</v>
      </c>
      <c r="D489" s="193" t="s">
        <v>1134</v>
      </c>
      <c r="E489" s="194" t="s">
        <v>106</v>
      </c>
      <c r="F489" s="195">
        <v>2337.25</v>
      </c>
      <c r="G489" s="196" t="s">
        <v>1231</v>
      </c>
      <c r="H489" s="197">
        <v>44062</v>
      </c>
      <c r="L489" s="36"/>
    </row>
    <row r="490" spans="1:12" s="2" customFormat="1" ht="24.95" customHeight="1" x14ac:dyDescent="0.25">
      <c r="A490" s="107">
        <v>481</v>
      </c>
      <c r="B490" s="191">
        <v>44048</v>
      </c>
      <c r="C490" s="170">
        <v>56892</v>
      </c>
      <c r="D490" s="193" t="s">
        <v>504</v>
      </c>
      <c r="E490" s="194" t="s">
        <v>117</v>
      </c>
      <c r="F490" s="195">
        <v>6264.18</v>
      </c>
      <c r="G490" s="196" t="s">
        <v>1233</v>
      </c>
      <c r="H490" s="197">
        <v>44063</v>
      </c>
      <c r="L490" s="36"/>
    </row>
    <row r="491" spans="1:12" s="2" customFormat="1" ht="24.95" customHeight="1" x14ac:dyDescent="0.25">
      <c r="A491" s="107">
        <v>482</v>
      </c>
      <c r="B491" s="191">
        <v>44021</v>
      </c>
      <c r="C491" s="170" t="s">
        <v>1234</v>
      </c>
      <c r="D491" s="193" t="s">
        <v>531</v>
      </c>
      <c r="E491" s="194" t="s">
        <v>106</v>
      </c>
      <c r="F491" s="195">
        <v>3067.8</v>
      </c>
      <c r="G491" s="196" t="s">
        <v>1237</v>
      </c>
      <c r="H491" s="197">
        <v>44063</v>
      </c>
      <c r="L491" s="36"/>
    </row>
    <row r="492" spans="1:12" s="2" customFormat="1" ht="24.95" customHeight="1" x14ac:dyDescent="0.25">
      <c r="A492" s="107">
        <v>483</v>
      </c>
      <c r="B492" s="191">
        <v>44028</v>
      </c>
      <c r="C492" s="170" t="s">
        <v>1235</v>
      </c>
      <c r="D492" s="193" t="s">
        <v>477</v>
      </c>
      <c r="E492" s="194" t="s">
        <v>107</v>
      </c>
      <c r="F492" s="195">
        <v>493.5</v>
      </c>
      <c r="G492" s="196" t="s">
        <v>1238</v>
      </c>
      <c r="H492" s="197">
        <v>44063</v>
      </c>
      <c r="L492" s="36"/>
    </row>
    <row r="493" spans="1:12" s="2" customFormat="1" ht="24.95" customHeight="1" x14ac:dyDescent="0.25">
      <c r="A493" s="107">
        <v>484</v>
      </c>
      <c r="B493" s="191">
        <v>44035</v>
      </c>
      <c r="C493" s="170">
        <v>601</v>
      </c>
      <c r="D493" s="193" t="s">
        <v>477</v>
      </c>
      <c r="E493" s="194" t="s">
        <v>107</v>
      </c>
      <c r="F493" s="195">
        <v>868</v>
      </c>
      <c r="G493" s="196" t="s">
        <v>1239</v>
      </c>
      <c r="H493" s="197">
        <v>44063</v>
      </c>
      <c r="L493" s="36"/>
    </row>
    <row r="494" spans="1:12" s="2" customFormat="1" ht="24.95" customHeight="1" x14ac:dyDescent="0.25">
      <c r="A494" s="107">
        <v>485</v>
      </c>
      <c r="B494" s="191">
        <v>44028</v>
      </c>
      <c r="C494" s="192" t="s">
        <v>1236</v>
      </c>
      <c r="D494" s="193" t="s">
        <v>490</v>
      </c>
      <c r="E494" s="194" t="s">
        <v>107</v>
      </c>
      <c r="F494" s="195">
        <v>1453.72</v>
      </c>
      <c r="G494" s="196" t="s">
        <v>1240</v>
      </c>
      <c r="H494" s="197">
        <v>44063</v>
      </c>
      <c r="L494" s="36"/>
    </row>
    <row r="495" spans="1:12" s="2" customFormat="1" ht="24.95" customHeight="1" x14ac:dyDescent="0.25">
      <c r="A495" s="107">
        <v>486</v>
      </c>
      <c r="B495" s="191">
        <v>44019</v>
      </c>
      <c r="C495" s="192" t="s">
        <v>1242</v>
      </c>
      <c r="D495" s="193" t="s">
        <v>1134</v>
      </c>
      <c r="E495" s="194" t="s">
        <v>106</v>
      </c>
      <c r="F495" s="195">
        <v>2288.75</v>
      </c>
      <c r="G495" s="196" t="s">
        <v>1241</v>
      </c>
      <c r="H495" s="197">
        <v>44064</v>
      </c>
      <c r="L495" s="36"/>
    </row>
    <row r="496" spans="1:12" s="2" customFormat="1" ht="24.95" customHeight="1" x14ac:dyDescent="0.25">
      <c r="A496" s="107">
        <v>487</v>
      </c>
      <c r="B496" s="191">
        <v>44019</v>
      </c>
      <c r="C496" s="192" t="s">
        <v>1244</v>
      </c>
      <c r="D496" s="193" t="s">
        <v>798</v>
      </c>
      <c r="E496" s="194" t="s">
        <v>107</v>
      </c>
      <c r="F496" s="195">
        <v>3825</v>
      </c>
      <c r="G496" s="196" t="s">
        <v>1243</v>
      </c>
      <c r="H496" s="197">
        <v>44064</v>
      </c>
      <c r="L496" s="36"/>
    </row>
    <row r="497" spans="1:12" s="2" customFormat="1" ht="24.95" customHeight="1" x14ac:dyDescent="0.25">
      <c r="A497" s="107">
        <v>488</v>
      </c>
      <c r="B497" s="191">
        <v>44036</v>
      </c>
      <c r="C497" s="170">
        <v>80954</v>
      </c>
      <c r="D497" s="193" t="s">
        <v>485</v>
      </c>
      <c r="E497" s="194" t="s">
        <v>106</v>
      </c>
      <c r="F497" s="195">
        <v>324.89999999999998</v>
      </c>
      <c r="G497" s="196" t="s">
        <v>1204</v>
      </c>
      <c r="H497" s="197">
        <v>44067</v>
      </c>
      <c r="L497" s="36"/>
    </row>
    <row r="498" spans="1:12" s="2" customFormat="1" ht="24.95" customHeight="1" x14ac:dyDescent="0.25">
      <c r="A498" s="107">
        <v>489</v>
      </c>
      <c r="B498" s="191">
        <v>44050</v>
      </c>
      <c r="C498" s="170">
        <v>324926</v>
      </c>
      <c r="D498" s="193" t="s">
        <v>540</v>
      </c>
      <c r="E498" s="194" t="s">
        <v>117</v>
      </c>
      <c r="F498" s="195">
        <v>1189.6600000000001</v>
      </c>
      <c r="G498" s="196" t="s">
        <v>1247</v>
      </c>
      <c r="H498" s="197">
        <v>44067</v>
      </c>
      <c r="L498" s="36"/>
    </row>
    <row r="499" spans="1:12" s="2" customFormat="1" ht="24.95" customHeight="1" x14ac:dyDescent="0.25">
      <c r="A499" s="107">
        <v>490</v>
      </c>
      <c r="B499" s="191">
        <v>44036</v>
      </c>
      <c r="C499" s="170">
        <v>65965</v>
      </c>
      <c r="D499" s="193" t="s">
        <v>488</v>
      </c>
      <c r="E499" s="194" t="s">
        <v>106</v>
      </c>
      <c r="F499" s="195">
        <v>1075</v>
      </c>
      <c r="G499" s="196" t="s">
        <v>1248</v>
      </c>
      <c r="H499" s="197">
        <v>44067</v>
      </c>
      <c r="L499" s="36"/>
    </row>
    <row r="500" spans="1:12" s="2" customFormat="1" ht="24.95" customHeight="1" x14ac:dyDescent="0.25">
      <c r="A500" s="107">
        <v>491</v>
      </c>
      <c r="B500" s="191">
        <v>44036</v>
      </c>
      <c r="C500" s="170">
        <v>62204</v>
      </c>
      <c r="D500" s="193" t="s">
        <v>1245</v>
      </c>
      <c r="E500" s="194" t="s">
        <v>106</v>
      </c>
      <c r="F500" s="195">
        <v>1100</v>
      </c>
      <c r="G500" s="196" t="s">
        <v>1249</v>
      </c>
      <c r="H500" s="197">
        <v>44067</v>
      </c>
      <c r="L500" s="36"/>
    </row>
    <row r="501" spans="1:12" s="2" customFormat="1" ht="24.95" customHeight="1" x14ac:dyDescent="0.25">
      <c r="A501" s="107">
        <v>492</v>
      </c>
      <c r="B501" s="191">
        <v>44051</v>
      </c>
      <c r="C501" s="170">
        <v>57033</v>
      </c>
      <c r="D501" s="193" t="s">
        <v>504</v>
      </c>
      <c r="E501" s="194" t="s">
        <v>117</v>
      </c>
      <c r="F501" s="195">
        <v>6264.18</v>
      </c>
      <c r="G501" s="196" t="s">
        <v>1250</v>
      </c>
      <c r="H501" s="197">
        <v>44067</v>
      </c>
      <c r="L501" s="36"/>
    </row>
    <row r="502" spans="1:12" s="2" customFormat="1" ht="24.95" customHeight="1" x14ac:dyDescent="0.25">
      <c r="A502" s="107">
        <v>493</v>
      </c>
      <c r="B502" s="191">
        <v>44032</v>
      </c>
      <c r="C502" s="192" t="s">
        <v>1246</v>
      </c>
      <c r="D502" s="193" t="s">
        <v>477</v>
      </c>
      <c r="E502" s="194" t="s">
        <v>107</v>
      </c>
      <c r="F502" s="195">
        <v>451.5</v>
      </c>
      <c r="G502" s="196" t="s">
        <v>1251</v>
      </c>
      <c r="H502" s="197">
        <v>44067</v>
      </c>
      <c r="L502" s="36"/>
    </row>
    <row r="503" spans="1:12" s="2" customFormat="1" ht="24.95" customHeight="1" x14ac:dyDescent="0.25">
      <c r="A503" s="107">
        <v>494</v>
      </c>
      <c r="B503" s="191">
        <v>44040</v>
      </c>
      <c r="C503" s="170">
        <v>62415492</v>
      </c>
      <c r="D503" s="193" t="s">
        <v>629</v>
      </c>
      <c r="E503" s="194" t="s">
        <v>439</v>
      </c>
      <c r="F503" s="195">
        <v>23860.77</v>
      </c>
      <c r="G503" s="196" t="s">
        <v>1252</v>
      </c>
      <c r="H503" s="197">
        <v>44068</v>
      </c>
      <c r="L503" s="36"/>
    </row>
    <row r="504" spans="1:12" s="2" customFormat="1" ht="24.95" customHeight="1" x14ac:dyDescent="0.25">
      <c r="A504" s="107">
        <v>495</v>
      </c>
      <c r="B504" s="191">
        <v>44012</v>
      </c>
      <c r="C504" s="192" t="s">
        <v>1253</v>
      </c>
      <c r="D504" s="193" t="s">
        <v>1161</v>
      </c>
      <c r="E504" s="194" t="s">
        <v>106</v>
      </c>
      <c r="F504" s="195">
        <v>1116.02</v>
      </c>
      <c r="G504" s="196" t="s">
        <v>1254</v>
      </c>
      <c r="H504" s="197">
        <v>44068</v>
      </c>
      <c r="L504" s="36"/>
    </row>
    <row r="505" spans="1:12" s="2" customFormat="1" ht="24.95" customHeight="1" x14ac:dyDescent="0.25">
      <c r="A505" s="107">
        <v>496</v>
      </c>
      <c r="B505" s="191">
        <v>44054</v>
      </c>
      <c r="C505" s="170">
        <v>141350</v>
      </c>
      <c r="D505" s="193" t="s">
        <v>936</v>
      </c>
      <c r="E505" s="194" t="s">
        <v>106</v>
      </c>
      <c r="F505" s="195">
        <v>1800</v>
      </c>
      <c r="G505" s="196" t="s">
        <v>1255</v>
      </c>
      <c r="H505" s="197">
        <v>44068</v>
      </c>
      <c r="L505" s="36"/>
    </row>
    <row r="506" spans="1:12" s="2" customFormat="1" ht="24.95" customHeight="1" x14ac:dyDescent="0.25">
      <c r="A506" s="107">
        <v>497</v>
      </c>
      <c r="B506" s="191">
        <v>44053</v>
      </c>
      <c r="C506" s="170">
        <v>325207</v>
      </c>
      <c r="D506" s="193" t="s">
        <v>540</v>
      </c>
      <c r="E506" s="194" t="s">
        <v>117</v>
      </c>
      <c r="F506" s="195">
        <v>675.82</v>
      </c>
      <c r="G506" s="196" t="s">
        <v>1256</v>
      </c>
      <c r="H506" s="197">
        <v>44068</v>
      </c>
      <c r="L506" s="36"/>
    </row>
    <row r="507" spans="1:12" s="2" customFormat="1" ht="24.95" customHeight="1" x14ac:dyDescent="0.25">
      <c r="A507" s="107">
        <v>498</v>
      </c>
      <c r="B507" s="191">
        <v>44028</v>
      </c>
      <c r="C507" s="192" t="s">
        <v>1259</v>
      </c>
      <c r="D507" s="193" t="s">
        <v>490</v>
      </c>
      <c r="E507" s="194" t="s">
        <v>107</v>
      </c>
      <c r="F507" s="195">
        <v>1453.72</v>
      </c>
      <c r="G507" s="196" t="s">
        <v>1258</v>
      </c>
      <c r="H507" s="197">
        <v>44070</v>
      </c>
      <c r="L507" s="36"/>
    </row>
    <row r="508" spans="1:12" s="2" customFormat="1" ht="24.95" customHeight="1" x14ac:dyDescent="0.25">
      <c r="A508" s="107">
        <v>499</v>
      </c>
      <c r="B508" s="191">
        <v>44041</v>
      </c>
      <c r="C508" s="170">
        <v>6419</v>
      </c>
      <c r="D508" s="193" t="s">
        <v>1261</v>
      </c>
      <c r="E508" s="194" t="s">
        <v>106</v>
      </c>
      <c r="F508" s="195">
        <v>1288</v>
      </c>
      <c r="G508" s="196" t="s">
        <v>1260</v>
      </c>
      <c r="H508" s="197">
        <v>44071</v>
      </c>
      <c r="L508" s="36"/>
    </row>
    <row r="509" spans="1:12" s="2" customFormat="1" ht="24.95" customHeight="1" x14ac:dyDescent="0.25">
      <c r="A509" s="107">
        <v>500</v>
      </c>
      <c r="B509" s="191">
        <v>44056</v>
      </c>
      <c r="C509" s="170">
        <v>325638</v>
      </c>
      <c r="D509" s="193" t="s">
        <v>540</v>
      </c>
      <c r="E509" s="194" t="s">
        <v>117</v>
      </c>
      <c r="F509" s="195">
        <v>133.38999999999999</v>
      </c>
      <c r="G509" s="196" t="s">
        <v>1263</v>
      </c>
      <c r="H509" s="197">
        <v>44071</v>
      </c>
      <c r="L509" s="36"/>
    </row>
    <row r="510" spans="1:12" s="2" customFormat="1" ht="24.95" customHeight="1" x14ac:dyDescent="0.25">
      <c r="A510" s="107">
        <v>501</v>
      </c>
      <c r="B510" s="191">
        <v>44026</v>
      </c>
      <c r="C510" s="192" t="s">
        <v>1262</v>
      </c>
      <c r="D510" s="193" t="s">
        <v>1134</v>
      </c>
      <c r="E510" s="194" t="s">
        <v>106</v>
      </c>
      <c r="F510" s="195">
        <v>2424.75</v>
      </c>
      <c r="G510" s="196" t="s">
        <v>1264</v>
      </c>
      <c r="H510" s="197">
        <v>44071</v>
      </c>
      <c r="L510" s="36"/>
    </row>
    <row r="511" spans="1:12" s="2" customFormat="1" ht="24.95" customHeight="1" x14ac:dyDescent="0.25">
      <c r="A511" s="107">
        <v>502</v>
      </c>
      <c r="B511" s="191">
        <v>44049</v>
      </c>
      <c r="C511" s="170">
        <v>5950</v>
      </c>
      <c r="D511" s="193" t="s">
        <v>505</v>
      </c>
      <c r="E511" s="194" t="s">
        <v>111</v>
      </c>
      <c r="F511" s="195">
        <v>94112.75</v>
      </c>
      <c r="G511" s="196" t="s">
        <v>1159</v>
      </c>
      <c r="H511" s="197">
        <v>44074</v>
      </c>
      <c r="L511" s="36"/>
    </row>
    <row r="512" spans="1:12" s="2" customFormat="1" ht="24.95" customHeight="1" x14ac:dyDescent="0.25">
      <c r="A512" s="107">
        <v>503</v>
      </c>
      <c r="B512" s="191">
        <v>44042</v>
      </c>
      <c r="C512" s="170">
        <v>82609</v>
      </c>
      <c r="D512" s="193" t="s">
        <v>485</v>
      </c>
      <c r="E512" s="194" t="s">
        <v>106</v>
      </c>
      <c r="F512" s="195">
        <v>649.79999999999995</v>
      </c>
      <c r="G512" s="196" t="s">
        <v>1204</v>
      </c>
      <c r="H512" s="197">
        <v>44074</v>
      </c>
      <c r="L512" s="36"/>
    </row>
    <row r="513" spans="1:12" s="2" customFormat="1" ht="24.95" customHeight="1" x14ac:dyDescent="0.25">
      <c r="A513" s="107">
        <v>504</v>
      </c>
      <c r="B513" s="191">
        <v>44062</v>
      </c>
      <c r="C513" s="170">
        <v>249</v>
      </c>
      <c r="D513" s="193" t="s">
        <v>506</v>
      </c>
      <c r="E513" s="194" t="s">
        <v>111</v>
      </c>
      <c r="F513" s="195">
        <v>84692.02</v>
      </c>
      <c r="G513" s="196" t="s">
        <v>1265</v>
      </c>
      <c r="H513" s="197">
        <v>44074</v>
      </c>
      <c r="L513" s="36"/>
    </row>
    <row r="514" spans="1:12" s="2" customFormat="1" ht="24.95" customHeight="1" x14ac:dyDescent="0.25">
      <c r="A514" s="107">
        <v>505</v>
      </c>
      <c r="B514" s="191">
        <v>44042</v>
      </c>
      <c r="C514" s="170" t="s">
        <v>1267</v>
      </c>
      <c r="D514" s="193" t="s">
        <v>488</v>
      </c>
      <c r="E514" s="194" t="s">
        <v>106</v>
      </c>
      <c r="F514" s="195">
        <v>1342.18</v>
      </c>
      <c r="G514" s="196" t="s">
        <v>1266</v>
      </c>
      <c r="H514" s="197">
        <v>44074</v>
      </c>
      <c r="L514" s="36"/>
    </row>
    <row r="515" spans="1:12" s="2" customFormat="1" ht="24.95" customHeight="1" x14ac:dyDescent="0.25">
      <c r="A515" s="107">
        <v>506</v>
      </c>
      <c r="B515" s="191">
        <v>44027</v>
      </c>
      <c r="C515" s="170" t="s">
        <v>1268</v>
      </c>
      <c r="D515" s="193" t="s">
        <v>949</v>
      </c>
      <c r="E515" s="194" t="s">
        <v>106</v>
      </c>
      <c r="F515" s="195">
        <v>2799.72</v>
      </c>
      <c r="G515" s="196" t="s">
        <v>1276</v>
      </c>
      <c r="H515" s="197">
        <v>44074</v>
      </c>
      <c r="L515" s="36"/>
    </row>
    <row r="516" spans="1:12" s="2" customFormat="1" ht="24.95" customHeight="1" x14ac:dyDescent="0.25">
      <c r="A516" s="107">
        <v>507</v>
      </c>
      <c r="B516" s="191">
        <v>44042</v>
      </c>
      <c r="C516" s="170" t="s">
        <v>1269</v>
      </c>
      <c r="D516" s="193" t="s">
        <v>949</v>
      </c>
      <c r="E516" s="194" t="s">
        <v>106</v>
      </c>
      <c r="F516" s="195">
        <v>1155</v>
      </c>
      <c r="G516" s="196" t="s">
        <v>1277</v>
      </c>
      <c r="H516" s="197">
        <v>44074</v>
      </c>
      <c r="L516" s="36"/>
    </row>
    <row r="517" spans="1:12" s="2" customFormat="1" ht="24.95" customHeight="1" x14ac:dyDescent="0.25">
      <c r="A517" s="107">
        <v>508</v>
      </c>
      <c r="B517" s="191">
        <v>44042</v>
      </c>
      <c r="C517" s="170" t="s">
        <v>1270</v>
      </c>
      <c r="D517" s="193" t="s">
        <v>1134</v>
      </c>
      <c r="E517" s="194" t="s">
        <v>106</v>
      </c>
      <c r="F517" s="195">
        <v>450.45</v>
      </c>
      <c r="G517" s="196" t="s">
        <v>1278</v>
      </c>
      <c r="H517" s="197">
        <v>44074</v>
      </c>
      <c r="L517" s="36"/>
    </row>
    <row r="518" spans="1:12" s="2" customFormat="1" ht="24.95" customHeight="1" x14ac:dyDescent="0.25">
      <c r="A518" s="107">
        <v>509</v>
      </c>
      <c r="B518" s="191">
        <v>44057</v>
      </c>
      <c r="C518" s="170">
        <v>57153</v>
      </c>
      <c r="D518" s="193" t="s">
        <v>504</v>
      </c>
      <c r="E518" s="194" t="s">
        <v>117</v>
      </c>
      <c r="F518" s="195">
        <v>7256.81</v>
      </c>
      <c r="G518" s="196" t="s">
        <v>1279</v>
      </c>
      <c r="H518" s="197">
        <v>44074</v>
      </c>
      <c r="L518" s="36"/>
    </row>
    <row r="519" spans="1:12" s="2" customFormat="1" ht="24.95" customHeight="1" x14ac:dyDescent="0.25">
      <c r="A519" s="107">
        <v>510</v>
      </c>
      <c r="B519" s="191">
        <v>44042</v>
      </c>
      <c r="C519" s="170" t="s">
        <v>1271</v>
      </c>
      <c r="D519" s="193" t="s">
        <v>573</v>
      </c>
      <c r="E519" s="194" t="s">
        <v>106</v>
      </c>
      <c r="F519" s="195">
        <v>1215.6300000000001</v>
      </c>
      <c r="G519" s="196" t="s">
        <v>1280</v>
      </c>
      <c r="H519" s="197">
        <v>44074</v>
      </c>
      <c r="L519" s="36"/>
    </row>
    <row r="520" spans="1:12" s="2" customFormat="1" ht="24.95" customHeight="1" x14ac:dyDescent="0.25">
      <c r="A520" s="107">
        <v>511</v>
      </c>
      <c r="B520" s="191">
        <v>44043</v>
      </c>
      <c r="C520" s="170">
        <v>6451</v>
      </c>
      <c r="D520" s="193" t="s">
        <v>1261</v>
      </c>
      <c r="E520" s="194" t="s">
        <v>106</v>
      </c>
      <c r="F520" s="195">
        <v>412.5</v>
      </c>
      <c r="G520" s="196" t="s">
        <v>1281</v>
      </c>
      <c r="H520" s="197">
        <v>44074</v>
      </c>
      <c r="L520" s="36"/>
    </row>
    <row r="521" spans="1:12" s="2" customFormat="1" ht="24.95" customHeight="1" x14ac:dyDescent="0.25">
      <c r="A521" s="107">
        <v>512</v>
      </c>
      <c r="B521" s="191">
        <v>44043</v>
      </c>
      <c r="C521" s="170">
        <v>45097</v>
      </c>
      <c r="D521" s="193" t="s">
        <v>1245</v>
      </c>
      <c r="E521" s="194" t="s">
        <v>106</v>
      </c>
      <c r="F521" s="195">
        <v>1810.4</v>
      </c>
      <c r="G521" s="196" t="s">
        <v>1282</v>
      </c>
      <c r="H521" s="197">
        <v>44074</v>
      </c>
      <c r="L521" s="36"/>
    </row>
    <row r="522" spans="1:12" s="2" customFormat="1" ht="24.95" customHeight="1" x14ac:dyDescent="0.25">
      <c r="A522" s="107">
        <v>513</v>
      </c>
      <c r="B522" s="191">
        <v>44029</v>
      </c>
      <c r="C522" s="170" t="s">
        <v>1272</v>
      </c>
      <c r="D522" s="193" t="s">
        <v>798</v>
      </c>
      <c r="E522" s="194" t="s">
        <v>107</v>
      </c>
      <c r="F522" s="195">
        <v>1360</v>
      </c>
      <c r="G522" s="196" t="s">
        <v>1283</v>
      </c>
      <c r="H522" s="197">
        <v>44074</v>
      </c>
      <c r="L522" s="36"/>
    </row>
    <row r="523" spans="1:12" s="2" customFormat="1" ht="24.95" customHeight="1" x14ac:dyDescent="0.25">
      <c r="A523" s="107">
        <v>514</v>
      </c>
      <c r="B523" s="191">
        <v>44027</v>
      </c>
      <c r="C523" s="170" t="s">
        <v>1273</v>
      </c>
      <c r="D523" s="193" t="s">
        <v>1207</v>
      </c>
      <c r="E523" s="194" t="s">
        <v>106</v>
      </c>
      <c r="F523" s="195">
        <v>2694.45</v>
      </c>
      <c r="G523" s="196" t="s">
        <v>1284</v>
      </c>
      <c r="H523" s="197">
        <v>44074</v>
      </c>
      <c r="L523" s="36"/>
    </row>
    <row r="524" spans="1:12" s="2" customFormat="1" ht="24.95" customHeight="1" x14ac:dyDescent="0.25">
      <c r="A524" s="107">
        <v>515</v>
      </c>
      <c r="B524" s="191">
        <v>44043</v>
      </c>
      <c r="C524" s="170" t="s">
        <v>1274</v>
      </c>
      <c r="D524" s="193" t="s">
        <v>1207</v>
      </c>
      <c r="E524" s="194" t="s">
        <v>106</v>
      </c>
      <c r="F524" s="195">
        <v>877.2</v>
      </c>
      <c r="G524" s="196" t="s">
        <v>1285</v>
      </c>
      <c r="H524" s="197">
        <v>44074</v>
      </c>
      <c r="L524" s="36"/>
    </row>
    <row r="525" spans="1:12" s="2" customFormat="1" ht="24.95" customHeight="1" x14ac:dyDescent="0.25">
      <c r="A525" s="107">
        <v>516</v>
      </c>
      <c r="B525" s="191">
        <v>44048</v>
      </c>
      <c r="C525" s="170">
        <v>200249185</v>
      </c>
      <c r="D525" s="193" t="s">
        <v>491</v>
      </c>
      <c r="E525" s="194" t="s">
        <v>439</v>
      </c>
      <c r="F525" s="195">
        <v>35624.269999999997</v>
      </c>
      <c r="G525" s="196" t="s">
        <v>1286</v>
      </c>
      <c r="H525" s="197">
        <v>44074</v>
      </c>
      <c r="L525" s="36"/>
    </row>
    <row r="526" spans="1:12" s="2" customFormat="1" ht="24.95" customHeight="1" x14ac:dyDescent="0.25">
      <c r="A526" s="107">
        <v>517</v>
      </c>
      <c r="B526" s="191">
        <v>44042</v>
      </c>
      <c r="C526" s="170" t="s">
        <v>1275</v>
      </c>
      <c r="D526" s="193" t="s">
        <v>512</v>
      </c>
      <c r="E526" s="194" t="s">
        <v>106</v>
      </c>
      <c r="F526" s="195">
        <v>3055</v>
      </c>
      <c r="G526" s="196" t="s">
        <v>1287</v>
      </c>
      <c r="H526" s="197">
        <v>44074</v>
      </c>
      <c r="L526" s="36"/>
    </row>
    <row r="527" spans="1:12" s="2" customFormat="1" ht="24.95" customHeight="1" x14ac:dyDescent="0.25">
      <c r="A527" s="107">
        <v>518</v>
      </c>
      <c r="B527" s="191">
        <v>44060</v>
      </c>
      <c r="C527" s="170">
        <v>142553</v>
      </c>
      <c r="D527" s="193" t="s">
        <v>936</v>
      </c>
      <c r="E527" s="194" t="s">
        <v>106</v>
      </c>
      <c r="F527" s="195">
        <v>4800</v>
      </c>
      <c r="G527" s="196" t="s">
        <v>1288</v>
      </c>
      <c r="H527" s="197">
        <v>44074</v>
      </c>
      <c r="L527" s="36"/>
    </row>
    <row r="528" spans="1:12" s="2" customFormat="1" ht="24.95" customHeight="1" x14ac:dyDescent="0.25">
      <c r="A528" s="107">
        <v>519</v>
      </c>
      <c r="B528" s="191">
        <v>44046</v>
      </c>
      <c r="C528" s="170">
        <v>662</v>
      </c>
      <c r="D528" s="193" t="s">
        <v>477</v>
      </c>
      <c r="E528" s="194" t="s">
        <v>107</v>
      </c>
      <c r="F528" s="195">
        <v>868</v>
      </c>
      <c r="G528" s="196" t="s">
        <v>1289</v>
      </c>
      <c r="H528" s="197">
        <v>44074</v>
      </c>
      <c r="L528" s="36"/>
    </row>
    <row r="529" spans="1:12" s="2" customFormat="1" ht="24.95" customHeight="1" x14ac:dyDescent="0.25">
      <c r="A529" s="107">
        <v>520</v>
      </c>
      <c r="B529" s="191">
        <v>44076</v>
      </c>
      <c r="C529" s="170">
        <v>93677</v>
      </c>
      <c r="D529" s="193" t="s">
        <v>785</v>
      </c>
      <c r="E529" s="194" t="s">
        <v>106</v>
      </c>
      <c r="F529" s="195">
        <v>6314.75</v>
      </c>
      <c r="G529" s="196" t="s">
        <v>1291</v>
      </c>
      <c r="H529" s="197">
        <v>44076</v>
      </c>
      <c r="L529" s="36"/>
    </row>
    <row r="530" spans="1:12" s="2" customFormat="1" ht="24.95" customHeight="1" x14ac:dyDescent="0.25">
      <c r="A530" s="107">
        <v>521</v>
      </c>
      <c r="B530" s="191">
        <v>44020</v>
      </c>
      <c r="C530" s="192" t="s">
        <v>1293</v>
      </c>
      <c r="D530" s="193" t="s">
        <v>900</v>
      </c>
      <c r="E530" s="194" t="s">
        <v>106</v>
      </c>
      <c r="F530" s="195">
        <v>900</v>
      </c>
      <c r="G530" s="196" t="s">
        <v>1292</v>
      </c>
      <c r="H530" s="197">
        <v>44076</v>
      </c>
      <c r="L530" s="36"/>
    </row>
    <row r="531" spans="1:12" s="2" customFormat="1" ht="24.95" customHeight="1" x14ac:dyDescent="0.25">
      <c r="A531" s="107">
        <v>522</v>
      </c>
      <c r="B531" s="191">
        <v>44046</v>
      </c>
      <c r="C531" s="192" t="s">
        <v>1295</v>
      </c>
      <c r="D531" s="193" t="s">
        <v>532</v>
      </c>
      <c r="E531" s="194" t="s">
        <v>107</v>
      </c>
      <c r="F531" s="195">
        <v>1653.34</v>
      </c>
      <c r="G531" s="196" t="s">
        <v>1294</v>
      </c>
      <c r="H531" s="197">
        <v>44076</v>
      </c>
      <c r="L531" s="36"/>
    </row>
    <row r="532" spans="1:12" s="2" customFormat="1" ht="24.95" customHeight="1" x14ac:dyDescent="0.25">
      <c r="A532" s="107">
        <v>523</v>
      </c>
      <c r="B532" s="191">
        <v>44032</v>
      </c>
      <c r="C532" s="170">
        <v>151972</v>
      </c>
      <c r="D532" s="193" t="s">
        <v>1134</v>
      </c>
      <c r="E532" s="194" t="s">
        <v>106</v>
      </c>
      <c r="F532" s="195">
        <v>2337.25</v>
      </c>
      <c r="G532" s="196" t="s">
        <v>1296</v>
      </c>
      <c r="H532" s="197">
        <v>44077</v>
      </c>
      <c r="L532" s="36"/>
    </row>
    <row r="533" spans="1:12" s="2" customFormat="1" ht="24.95" customHeight="1" x14ac:dyDescent="0.25">
      <c r="A533" s="107">
        <v>524</v>
      </c>
      <c r="B533" s="191">
        <v>44063</v>
      </c>
      <c r="C533" s="170">
        <v>57334</v>
      </c>
      <c r="D533" s="193" t="s">
        <v>504</v>
      </c>
      <c r="E533" s="194" t="s">
        <v>117</v>
      </c>
      <c r="F533" s="195">
        <v>6924.33</v>
      </c>
      <c r="G533" s="196" t="s">
        <v>1297</v>
      </c>
      <c r="H533" s="197">
        <v>44078</v>
      </c>
      <c r="L533" s="36"/>
    </row>
    <row r="534" spans="1:12" s="2" customFormat="1" ht="24.95" customHeight="1" x14ac:dyDescent="0.25">
      <c r="A534" s="107">
        <v>525</v>
      </c>
      <c r="B534" s="191">
        <v>44063</v>
      </c>
      <c r="C534" s="170">
        <v>326194</v>
      </c>
      <c r="D534" s="193" t="s">
        <v>540</v>
      </c>
      <c r="E534" s="194" t="s">
        <v>117</v>
      </c>
      <c r="F534" s="195">
        <v>1162.98</v>
      </c>
      <c r="G534" s="196" t="s">
        <v>1298</v>
      </c>
      <c r="H534" s="197">
        <v>44078</v>
      </c>
      <c r="L534" s="36"/>
    </row>
    <row r="535" spans="1:12" s="2" customFormat="1" ht="24.95" customHeight="1" x14ac:dyDescent="0.25">
      <c r="A535" s="107">
        <v>526</v>
      </c>
      <c r="B535" s="191">
        <v>44048</v>
      </c>
      <c r="C535" s="170">
        <v>941</v>
      </c>
      <c r="D535" s="193" t="s">
        <v>548</v>
      </c>
      <c r="E535" s="194" t="s">
        <v>111</v>
      </c>
      <c r="F535" s="195">
        <v>42187.87</v>
      </c>
      <c r="G535" s="196" t="s">
        <v>1299</v>
      </c>
      <c r="H535" s="197">
        <v>44078</v>
      </c>
      <c r="L535" s="36"/>
    </row>
    <row r="536" spans="1:12" s="2" customFormat="1" ht="24.95" customHeight="1" x14ac:dyDescent="0.25">
      <c r="A536" s="107">
        <v>527</v>
      </c>
      <c r="B536" s="191">
        <v>44049</v>
      </c>
      <c r="C536" s="170" t="s">
        <v>1301</v>
      </c>
      <c r="D536" s="193" t="s">
        <v>512</v>
      </c>
      <c r="E536" s="194" t="s">
        <v>106</v>
      </c>
      <c r="F536" s="195">
        <v>2926</v>
      </c>
      <c r="G536" s="196" t="s">
        <v>1300</v>
      </c>
      <c r="H536" s="197">
        <v>44082</v>
      </c>
      <c r="L536" s="36"/>
    </row>
    <row r="537" spans="1:12" s="2" customFormat="1" ht="24.95" customHeight="1" x14ac:dyDescent="0.25">
      <c r="A537" s="107">
        <v>528</v>
      </c>
      <c r="B537" s="191">
        <v>44053</v>
      </c>
      <c r="C537" s="170">
        <v>846</v>
      </c>
      <c r="D537" s="193" t="s">
        <v>477</v>
      </c>
      <c r="E537" s="194" t="s">
        <v>107</v>
      </c>
      <c r="F537" s="195">
        <v>1000</v>
      </c>
      <c r="G537" s="196" t="s">
        <v>1303</v>
      </c>
      <c r="H537" s="197">
        <v>44082</v>
      </c>
      <c r="L537" s="36"/>
    </row>
    <row r="538" spans="1:12" s="2" customFormat="1" ht="24.95" customHeight="1" x14ac:dyDescent="0.25">
      <c r="A538" s="107">
        <v>529</v>
      </c>
      <c r="B538" s="191">
        <v>44050</v>
      </c>
      <c r="C538" s="170" t="s">
        <v>1302</v>
      </c>
      <c r="D538" s="193" t="s">
        <v>488</v>
      </c>
      <c r="E538" s="194" t="s">
        <v>106</v>
      </c>
      <c r="F538" s="195">
        <v>1607.23</v>
      </c>
      <c r="G538" s="196" t="s">
        <v>1304</v>
      </c>
      <c r="H538" s="197">
        <v>44082</v>
      </c>
      <c r="L538" s="36"/>
    </row>
    <row r="539" spans="1:12" s="2" customFormat="1" ht="24.95" customHeight="1" x14ac:dyDescent="0.25">
      <c r="A539" s="107">
        <v>530</v>
      </c>
      <c r="B539" s="191">
        <v>44068</v>
      </c>
      <c r="C539" s="170">
        <v>57437</v>
      </c>
      <c r="D539" s="193" t="s">
        <v>504</v>
      </c>
      <c r="E539" s="194" t="s">
        <v>117</v>
      </c>
      <c r="F539" s="195">
        <v>7256.81</v>
      </c>
      <c r="G539" s="196" t="s">
        <v>1305</v>
      </c>
      <c r="H539" s="197">
        <v>44083</v>
      </c>
      <c r="L539" s="36"/>
    </row>
    <row r="540" spans="1:12" s="2" customFormat="1" ht="24.95" customHeight="1" x14ac:dyDescent="0.25">
      <c r="A540" s="107">
        <v>531</v>
      </c>
      <c r="B540" s="191">
        <v>44069</v>
      </c>
      <c r="C540" s="170">
        <v>326863</v>
      </c>
      <c r="D540" s="193" t="s">
        <v>540</v>
      </c>
      <c r="E540" s="194" t="s">
        <v>117</v>
      </c>
      <c r="F540" s="195">
        <v>1447.53</v>
      </c>
      <c r="G540" s="196" t="s">
        <v>1306</v>
      </c>
      <c r="H540" s="197">
        <v>44084</v>
      </c>
      <c r="L540" s="36"/>
    </row>
    <row r="541" spans="1:12" s="2" customFormat="1" ht="24.95" customHeight="1" x14ac:dyDescent="0.25">
      <c r="A541" s="107">
        <v>532</v>
      </c>
      <c r="B541" s="191">
        <v>44057</v>
      </c>
      <c r="C541" s="170">
        <v>824420</v>
      </c>
      <c r="D541" s="193" t="s">
        <v>997</v>
      </c>
      <c r="E541" s="194" t="s">
        <v>106</v>
      </c>
      <c r="F541" s="195">
        <v>384</v>
      </c>
      <c r="G541" s="196" t="s">
        <v>1307</v>
      </c>
      <c r="H541" s="197">
        <v>44084</v>
      </c>
      <c r="L541" s="36"/>
    </row>
    <row r="542" spans="1:12" s="2" customFormat="1" ht="24.95" customHeight="1" x14ac:dyDescent="0.25">
      <c r="A542" s="107">
        <v>533</v>
      </c>
      <c r="B542" s="191">
        <v>44055</v>
      </c>
      <c r="C542" s="170">
        <v>6536</v>
      </c>
      <c r="D542" s="193" t="s">
        <v>1261</v>
      </c>
      <c r="E542" s="194" t="s">
        <v>106</v>
      </c>
      <c r="F542" s="195">
        <v>1008</v>
      </c>
      <c r="G542" s="196" t="s">
        <v>1308</v>
      </c>
      <c r="H542" s="197">
        <v>44085</v>
      </c>
      <c r="L542" s="36"/>
    </row>
    <row r="543" spans="1:12" s="2" customFormat="1" ht="24.95" customHeight="1" x14ac:dyDescent="0.25">
      <c r="A543" s="107">
        <v>534</v>
      </c>
      <c r="B543" s="191">
        <v>44057</v>
      </c>
      <c r="C543" s="170">
        <v>885</v>
      </c>
      <c r="D543" s="193" t="s">
        <v>477</v>
      </c>
      <c r="E543" s="194" t="s">
        <v>107</v>
      </c>
      <c r="F543" s="195">
        <v>1250</v>
      </c>
      <c r="G543" s="196" t="s">
        <v>1309</v>
      </c>
      <c r="H543" s="197">
        <v>44085</v>
      </c>
      <c r="L543" s="36"/>
    </row>
    <row r="544" spans="1:12" s="2" customFormat="1" ht="24.95" customHeight="1" x14ac:dyDescent="0.25">
      <c r="A544" s="107">
        <v>535</v>
      </c>
      <c r="B544" s="191">
        <v>44070</v>
      </c>
      <c r="C544" s="170">
        <v>57511</v>
      </c>
      <c r="D544" s="193" t="s">
        <v>504</v>
      </c>
      <c r="E544" s="194" t="s">
        <v>117</v>
      </c>
      <c r="F544" s="195">
        <v>5934.11</v>
      </c>
      <c r="G544" s="196" t="s">
        <v>1310</v>
      </c>
      <c r="H544" s="197">
        <v>44085</v>
      </c>
      <c r="L544" s="36"/>
    </row>
    <row r="545" spans="1:12" s="2" customFormat="1" ht="24.95" customHeight="1" x14ac:dyDescent="0.25">
      <c r="A545" s="107">
        <v>536</v>
      </c>
      <c r="B545" s="191">
        <v>44042</v>
      </c>
      <c r="C545" s="170" t="s">
        <v>1312</v>
      </c>
      <c r="D545" s="193" t="s">
        <v>488</v>
      </c>
      <c r="E545" s="194" t="s">
        <v>106</v>
      </c>
      <c r="F545" s="195">
        <v>1342.18</v>
      </c>
      <c r="G545" s="196" t="s">
        <v>1311</v>
      </c>
      <c r="H545" s="197">
        <v>44088</v>
      </c>
      <c r="L545" s="36"/>
    </row>
    <row r="546" spans="1:12" s="2" customFormat="1" ht="24.95" customHeight="1" x14ac:dyDescent="0.25">
      <c r="A546" s="107">
        <v>537</v>
      </c>
      <c r="B546" s="191">
        <v>44057</v>
      </c>
      <c r="C546" s="170" t="s">
        <v>1313</v>
      </c>
      <c r="D546" s="193" t="s">
        <v>488</v>
      </c>
      <c r="E546" s="194" t="s">
        <v>106</v>
      </c>
      <c r="F546" s="195">
        <v>1578.43</v>
      </c>
      <c r="G546" s="196" t="s">
        <v>1324</v>
      </c>
      <c r="H546" s="197">
        <v>44088</v>
      </c>
      <c r="L546" s="36"/>
    </row>
    <row r="547" spans="1:12" s="2" customFormat="1" ht="24.95" customHeight="1" x14ac:dyDescent="0.25">
      <c r="A547" s="107">
        <v>538</v>
      </c>
      <c r="B547" s="191">
        <v>44057</v>
      </c>
      <c r="C547" s="170">
        <v>6565</v>
      </c>
      <c r="D547" s="193" t="s">
        <v>1261</v>
      </c>
      <c r="E547" s="194" t="s">
        <v>106</v>
      </c>
      <c r="F547" s="195">
        <v>1008</v>
      </c>
      <c r="G547" s="196" t="s">
        <v>1325</v>
      </c>
      <c r="H547" s="197">
        <v>44088</v>
      </c>
      <c r="L547" s="36"/>
    </row>
    <row r="548" spans="1:12" s="2" customFormat="1" ht="24.95" customHeight="1" x14ac:dyDescent="0.25">
      <c r="A548" s="107">
        <v>539</v>
      </c>
      <c r="B548" s="191">
        <v>44027</v>
      </c>
      <c r="C548" s="170" t="s">
        <v>1314</v>
      </c>
      <c r="D548" s="193" t="s">
        <v>949</v>
      </c>
      <c r="E548" s="194" t="s">
        <v>106</v>
      </c>
      <c r="F548" s="195">
        <v>2799.72</v>
      </c>
      <c r="G548" s="196" t="s">
        <v>1326</v>
      </c>
      <c r="H548" s="197">
        <v>44088</v>
      </c>
      <c r="L548" s="36"/>
    </row>
    <row r="549" spans="1:12" s="2" customFormat="1" ht="24.95" customHeight="1" x14ac:dyDescent="0.25">
      <c r="A549" s="107">
        <v>540</v>
      </c>
      <c r="B549" s="191">
        <v>44042</v>
      </c>
      <c r="C549" s="170" t="s">
        <v>1315</v>
      </c>
      <c r="D549" s="193" t="s">
        <v>949</v>
      </c>
      <c r="E549" s="194" t="s">
        <v>106</v>
      </c>
      <c r="F549" s="195">
        <v>1155</v>
      </c>
      <c r="G549" s="196" t="s">
        <v>1327</v>
      </c>
      <c r="H549" s="197">
        <v>44088</v>
      </c>
      <c r="L549" s="36"/>
    </row>
    <row r="550" spans="1:12" s="2" customFormat="1" ht="24.95" customHeight="1" x14ac:dyDescent="0.25">
      <c r="A550" s="107">
        <v>541</v>
      </c>
      <c r="B550" s="191">
        <v>44057</v>
      </c>
      <c r="C550" s="170" t="s">
        <v>1316</v>
      </c>
      <c r="D550" s="193" t="s">
        <v>949</v>
      </c>
      <c r="E550" s="194" t="s">
        <v>106</v>
      </c>
      <c r="F550" s="195">
        <v>5753.6</v>
      </c>
      <c r="G550" s="196" t="s">
        <v>1328</v>
      </c>
      <c r="H550" s="197">
        <v>44088</v>
      </c>
      <c r="L550" s="36"/>
    </row>
    <row r="551" spans="1:12" s="2" customFormat="1" ht="24.95" customHeight="1" x14ac:dyDescent="0.25">
      <c r="A551" s="107">
        <v>542</v>
      </c>
      <c r="B551" s="191">
        <v>44057</v>
      </c>
      <c r="C551" s="170" t="s">
        <v>1317</v>
      </c>
      <c r="D551" s="193" t="s">
        <v>949</v>
      </c>
      <c r="E551" s="194" t="s">
        <v>106</v>
      </c>
      <c r="F551" s="195">
        <v>3797.5</v>
      </c>
      <c r="G551" s="196" t="s">
        <v>1329</v>
      </c>
      <c r="H551" s="197">
        <v>44088</v>
      </c>
      <c r="L551" s="36"/>
    </row>
    <row r="552" spans="1:12" s="2" customFormat="1" ht="24.95" customHeight="1" x14ac:dyDescent="0.25">
      <c r="A552" s="107">
        <v>543</v>
      </c>
      <c r="B552" s="191">
        <v>44060</v>
      </c>
      <c r="C552" s="170">
        <v>825032</v>
      </c>
      <c r="D552" s="193" t="s">
        <v>997</v>
      </c>
      <c r="E552" s="194" t="s">
        <v>107</v>
      </c>
      <c r="F552" s="195">
        <v>2980</v>
      </c>
      <c r="G552" s="196" t="s">
        <v>1330</v>
      </c>
      <c r="H552" s="197">
        <v>44088</v>
      </c>
      <c r="L552" s="36"/>
    </row>
    <row r="553" spans="1:12" s="2" customFormat="1" ht="24.95" customHeight="1" x14ac:dyDescent="0.25">
      <c r="A553" s="107">
        <v>544</v>
      </c>
      <c r="B553" s="191">
        <v>44042</v>
      </c>
      <c r="C553" s="192" t="s">
        <v>1318</v>
      </c>
      <c r="D553" s="193" t="s">
        <v>1134</v>
      </c>
      <c r="E553" s="194" t="s">
        <v>106</v>
      </c>
      <c r="F553" s="195">
        <v>450.45</v>
      </c>
      <c r="G553" s="196" t="s">
        <v>1331</v>
      </c>
      <c r="H553" s="197">
        <v>44088</v>
      </c>
      <c r="L553" s="36"/>
    </row>
    <row r="554" spans="1:12" s="2" customFormat="1" ht="24.95" customHeight="1" x14ac:dyDescent="0.25">
      <c r="A554" s="107">
        <v>545</v>
      </c>
      <c r="B554" s="191">
        <v>44042</v>
      </c>
      <c r="C554" s="170" t="s">
        <v>1319</v>
      </c>
      <c r="D554" s="193" t="s">
        <v>573</v>
      </c>
      <c r="E554" s="194" t="s">
        <v>106</v>
      </c>
      <c r="F554" s="195">
        <v>1215.6199999999999</v>
      </c>
      <c r="G554" s="196" t="s">
        <v>1332</v>
      </c>
      <c r="H554" s="197">
        <v>44088</v>
      </c>
      <c r="L554" s="36"/>
    </row>
    <row r="555" spans="1:12" s="2" customFormat="1" ht="24.95" customHeight="1" x14ac:dyDescent="0.25">
      <c r="A555" s="107">
        <v>546</v>
      </c>
      <c r="B555" s="191">
        <v>44027</v>
      </c>
      <c r="C555" s="170" t="s">
        <v>1320</v>
      </c>
      <c r="D555" s="193" t="s">
        <v>1207</v>
      </c>
      <c r="E555" s="194" t="s">
        <v>106</v>
      </c>
      <c r="F555" s="195">
        <v>2694.45</v>
      </c>
      <c r="G555" s="196" t="s">
        <v>1333</v>
      </c>
      <c r="H555" s="197">
        <v>44088</v>
      </c>
      <c r="L555" s="36"/>
    </row>
    <row r="556" spans="1:12" s="2" customFormat="1" ht="24.95" customHeight="1" x14ac:dyDescent="0.25">
      <c r="A556" s="107">
        <v>547</v>
      </c>
      <c r="B556" s="191">
        <v>44043</v>
      </c>
      <c r="C556" s="170" t="s">
        <v>1321</v>
      </c>
      <c r="D556" s="193" t="s">
        <v>1207</v>
      </c>
      <c r="E556" s="194" t="s">
        <v>106</v>
      </c>
      <c r="F556" s="195">
        <v>851.4</v>
      </c>
      <c r="G556" s="196" t="s">
        <v>1334</v>
      </c>
      <c r="H556" s="197">
        <v>44088</v>
      </c>
      <c r="L556" s="36"/>
    </row>
    <row r="557" spans="1:12" s="2" customFormat="1" ht="24.95" customHeight="1" x14ac:dyDescent="0.25">
      <c r="A557" s="107">
        <v>548</v>
      </c>
      <c r="B557" s="191">
        <v>44042</v>
      </c>
      <c r="C557" s="170" t="s">
        <v>1322</v>
      </c>
      <c r="D557" s="193" t="s">
        <v>512</v>
      </c>
      <c r="E557" s="194" t="s">
        <v>106</v>
      </c>
      <c r="F557" s="195">
        <v>3055</v>
      </c>
      <c r="G557" s="196" t="s">
        <v>1335</v>
      </c>
      <c r="H557" s="197">
        <v>44088</v>
      </c>
      <c r="L557" s="36"/>
    </row>
    <row r="558" spans="1:12" s="2" customFormat="1" ht="24.95" customHeight="1" x14ac:dyDescent="0.25">
      <c r="A558" s="107">
        <v>549</v>
      </c>
      <c r="B558" s="191">
        <v>44060</v>
      </c>
      <c r="C558" s="170">
        <v>900</v>
      </c>
      <c r="D558" s="193" t="s">
        <v>477</v>
      </c>
      <c r="E558" s="194" t="s">
        <v>107</v>
      </c>
      <c r="F558" s="195">
        <v>496</v>
      </c>
      <c r="G558" s="196" t="s">
        <v>1336</v>
      </c>
      <c r="H558" s="197">
        <v>44088</v>
      </c>
      <c r="L558" s="36"/>
    </row>
    <row r="559" spans="1:12" s="2" customFormat="1" ht="24.95" customHeight="1" x14ac:dyDescent="0.25">
      <c r="A559" s="107">
        <v>550</v>
      </c>
      <c r="B559" s="191">
        <v>44060</v>
      </c>
      <c r="C559" s="170" t="s">
        <v>1323</v>
      </c>
      <c r="D559" s="193" t="s">
        <v>490</v>
      </c>
      <c r="E559" s="194" t="s">
        <v>107</v>
      </c>
      <c r="F559" s="195">
        <v>1123.54</v>
      </c>
      <c r="G559" s="196" t="s">
        <v>1337</v>
      </c>
      <c r="H559" s="197">
        <v>44088</v>
      </c>
      <c r="L559" s="36"/>
    </row>
    <row r="560" spans="1:12" s="2" customFormat="1" ht="24.95" customHeight="1" x14ac:dyDescent="0.25">
      <c r="A560" s="107">
        <v>551</v>
      </c>
      <c r="B560" s="191">
        <v>44029</v>
      </c>
      <c r="C560" s="170" t="s">
        <v>1339</v>
      </c>
      <c r="D560" s="193" t="s">
        <v>798</v>
      </c>
      <c r="E560" s="194" t="s">
        <v>107</v>
      </c>
      <c r="F560" s="195">
        <v>1360</v>
      </c>
      <c r="G560" s="196" t="s">
        <v>1338</v>
      </c>
      <c r="H560" s="197">
        <v>44089</v>
      </c>
      <c r="L560" s="36"/>
    </row>
    <row r="561" spans="1:12" s="2" customFormat="1" ht="24.95" customHeight="1" x14ac:dyDescent="0.25">
      <c r="A561" s="107">
        <v>552</v>
      </c>
      <c r="B561" s="191">
        <v>44074</v>
      </c>
      <c r="C561" s="170">
        <v>57654</v>
      </c>
      <c r="D561" s="193" t="s">
        <v>504</v>
      </c>
      <c r="E561" s="194" t="s">
        <v>117</v>
      </c>
      <c r="F561" s="195">
        <v>5934.11</v>
      </c>
      <c r="G561" s="196" t="s">
        <v>1340</v>
      </c>
      <c r="H561" s="197">
        <v>44089</v>
      </c>
      <c r="L561" s="36"/>
    </row>
    <row r="562" spans="1:12" s="2" customFormat="1" ht="24.95" customHeight="1" x14ac:dyDescent="0.25">
      <c r="A562" s="107">
        <v>553</v>
      </c>
      <c r="B562" s="191">
        <v>44060</v>
      </c>
      <c r="C562" s="170" t="s">
        <v>1342</v>
      </c>
      <c r="D562" s="193" t="s">
        <v>798</v>
      </c>
      <c r="E562" s="194" t="s">
        <v>107</v>
      </c>
      <c r="F562" s="195">
        <v>6834</v>
      </c>
      <c r="G562" s="196" t="s">
        <v>1341</v>
      </c>
      <c r="H562" s="197">
        <v>44090</v>
      </c>
      <c r="L562" s="36"/>
    </row>
    <row r="563" spans="1:12" s="2" customFormat="1" ht="24.95" customHeight="1" x14ac:dyDescent="0.25">
      <c r="A563" s="107">
        <v>554</v>
      </c>
      <c r="B563" s="191">
        <v>44046</v>
      </c>
      <c r="C563" s="170" t="s">
        <v>1344</v>
      </c>
      <c r="D563" s="193" t="s">
        <v>532</v>
      </c>
      <c r="E563" s="194" t="s">
        <v>107</v>
      </c>
      <c r="F563" s="195">
        <v>1653.33</v>
      </c>
      <c r="G563" s="196" t="s">
        <v>1343</v>
      </c>
      <c r="H563" s="197">
        <v>44091</v>
      </c>
      <c r="L563" s="36"/>
    </row>
    <row r="564" spans="1:12" s="2" customFormat="1" ht="24.95" customHeight="1" x14ac:dyDescent="0.25">
      <c r="A564" s="107">
        <v>555</v>
      </c>
      <c r="B564" s="191">
        <v>44077</v>
      </c>
      <c r="C564" s="170">
        <v>327694</v>
      </c>
      <c r="D564" s="193" t="s">
        <v>540</v>
      </c>
      <c r="E564" s="194" t="s">
        <v>117</v>
      </c>
      <c r="F564" s="195">
        <v>755.86</v>
      </c>
      <c r="G564" s="196" t="s">
        <v>1345</v>
      </c>
      <c r="H564" s="197">
        <v>44092</v>
      </c>
      <c r="L564" s="36"/>
    </row>
    <row r="565" spans="1:12" s="2" customFormat="1" ht="24.95" customHeight="1" x14ac:dyDescent="0.25">
      <c r="A565" s="107">
        <v>556</v>
      </c>
      <c r="B565" s="191">
        <v>44063</v>
      </c>
      <c r="C565" s="170" t="s">
        <v>1347</v>
      </c>
      <c r="D565" s="193" t="s">
        <v>488</v>
      </c>
      <c r="E565" s="194" t="s">
        <v>106</v>
      </c>
      <c r="F565" s="195">
        <v>1578.43</v>
      </c>
      <c r="G565" s="196" t="s">
        <v>1346</v>
      </c>
      <c r="H565" s="197">
        <v>44095</v>
      </c>
      <c r="L565" s="36"/>
    </row>
    <row r="566" spans="1:12" s="2" customFormat="1" ht="24.95" customHeight="1" x14ac:dyDescent="0.25">
      <c r="A566" s="107">
        <v>557</v>
      </c>
      <c r="B566" s="191">
        <v>44078</v>
      </c>
      <c r="C566" s="170">
        <v>57747</v>
      </c>
      <c r="D566" s="193" t="s">
        <v>504</v>
      </c>
      <c r="E566" s="194" t="s">
        <v>117</v>
      </c>
      <c r="F566" s="195">
        <v>6924.33</v>
      </c>
      <c r="G566" s="196" t="s">
        <v>1351</v>
      </c>
      <c r="H566" s="197">
        <v>44095</v>
      </c>
      <c r="L566" s="36"/>
    </row>
    <row r="567" spans="1:12" s="2" customFormat="1" ht="24.95" customHeight="1" x14ac:dyDescent="0.25">
      <c r="A567" s="107">
        <v>558</v>
      </c>
      <c r="B567" s="191">
        <v>44050</v>
      </c>
      <c r="C567" s="170" t="s">
        <v>1348</v>
      </c>
      <c r="D567" s="193" t="s">
        <v>488</v>
      </c>
      <c r="E567" s="194" t="s">
        <v>106</v>
      </c>
      <c r="F567" s="195">
        <v>1607.23</v>
      </c>
      <c r="G567" s="196" t="s">
        <v>1352</v>
      </c>
      <c r="H567" s="197">
        <v>44095</v>
      </c>
      <c r="L567" s="36"/>
    </row>
    <row r="568" spans="1:12" s="2" customFormat="1" ht="24.95" customHeight="1" x14ac:dyDescent="0.25">
      <c r="A568" s="107">
        <v>559</v>
      </c>
      <c r="B568" s="191">
        <v>44049</v>
      </c>
      <c r="C568" s="170" t="s">
        <v>1349</v>
      </c>
      <c r="D568" s="193" t="s">
        <v>512</v>
      </c>
      <c r="E568" s="194" t="s">
        <v>106</v>
      </c>
      <c r="F568" s="195">
        <v>2926</v>
      </c>
      <c r="G568" s="196" t="s">
        <v>1353</v>
      </c>
      <c r="H568" s="197">
        <v>44095</v>
      </c>
      <c r="L568" s="36"/>
    </row>
    <row r="569" spans="1:12" s="2" customFormat="1" ht="24.95" customHeight="1" x14ac:dyDescent="0.25">
      <c r="A569" s="107">
        <v>560</v>
      </c>
      <c r="B569" s="191">
        <v>44060</v>
      </c>
      <c r="C569" s="170" t="s">
        <v>1350</v>
      </c>
      <c r="D569" s="193" t="s">
        <v>490</v>
      </c>
      <c r="E569" s="194" t="s">
        <v>107</v>
      </c>
      <c r="F569" s="195">
        <v>1123.53</v>
      </c>
      <c r="G569" s="196" t="s">
        <v>1354</v>
      </c>
      <c r="H569" s="197">
        <v>44095</v>
      </c>
      <c r="L569" s="36"/>
    </row>
    <row r="570" spans="1:12" s="2" customFormat="1" ht="24.95" customHeight="1" x14ac:dyDescent="0.25">
      <c r="A570" s="107">
        <v>561</v>
      </c>
      <c r="B570" s="191">
        <v>44067</v>
      </c>
      <c r="C570" s="170">
        <v>111694</v>
      </c>
      <c r="D570" s="193" t="s">
        <v>490</v>
      </c>
      <c r="E570" s="194" t="s">
        <v>107</v>
      </c>
      <c r="F570" s="195">
        <v>436</v>
      </c>
      <c r="G570" s="196" t="s">
        <v>1355</v>
      </c>
      <c r="H570" s="197">
        <v>44095</v>
      </c>
      <c r="L570" s="36"/>
    </row>
    <row r="571" spans="1:12" s="2" customFormat="1" ht="24.95" customHeight="1" x14ac:dyDescent="0.25">
      <c r="A571" s="107">
        <v>562</v>
      </c>
      <c r="B571" s="191">
        <v>44068</v>
      </c>
      <c r="C571" s="170">
        <v>112230</v>
      </c>
      <c r="D571" s="193" t="s">
        <v>490</v>
      </c>
      <c r="E571" s="194" t="s">
        <v>106</v>
      </c>
      <c r="F571" s="195">
        <v>541</v>
      </c>
      <c r="G571" s="196" t="s">
        <v>1356</v>
      </c>
      <c r="H571" s="197">
        <v>44096</v>
      </c>
      <c r="L571" s="36"/>
    </row>
    <row r="572" spans="1:12" s="2" customFormat="1" ht="24.95" customHeight="1" x14ac:dyDescent="0.25">
      <c r="A572" s="107">
        <v>563</v>
      </c>
      <c r="B572" s="191">
        <v>44069</v>
      </c>
      <c r="C572" s="170">
        <v>562097</v>
      </c>
      <c r="D572" s="193" t="s">
        <v>900</v>
      </c>
      <c r="E572" s="194" t="s">
        <v>106</v>
      </c>
      <c r="F572" s="195">
        <v>1040</v>
      </c>
      <c r="G572" s="196" t="s">
        <v>1357</v>
      </c>
      <c r="H572" s="197">
        <v>44097</v>
      </c>
      <c r="L572" s="36"/>
    </row>
    <row r="573" spans="1:12" s="2" customFormat="1" ht="24.95" customHeight="1" x14ac:dyDescent="0.25">
      <c r="A573" s="107">
        <v>564</v>
      </c>
      <c r="B573" s="191" t="s">
        <v>1359</v>
      </c>
      <c r="C573" s="170">
        <v>828770</v>
      </c>
      <c r="D573" s="193" t="s">
        <v>997</v>
      </c>
      <c r="E573" s="194" t="s">
        <v>106</v>
      </c>
      <c r="F573" s="195">
        <v>384</v>
      </c>
      <c r="G573" s="196" t="s">
        <v>1358</v>
      </c>
      <c r="H573" s="197">
        <v>44098</v>
      </c>
      <c r="L573" s="36"/>
    </row>
    <row r="574" spans="1:12" s="2" customFormat="1" ht="24.95" customHeight="1" x14ac:dyDescent="0.25">
      <c r="A574" s="107">
        <v>565</v>
      </c>
      <c r="B574" s="191">
        <v>44068</v>
      </c>
      <c r="C574" s="170">
        <v>240414</v>
      </c>
      <c r="D574" s="193" t="s">
        <v>512</v>
      </c>
      <c r="E574" s="194" t="s">
        <v>106</v>
      </c>
      <c r="F574" s="195">
        <v>480</v>
      </c>
      <c r="G574" s="196" t="s">
        <v>1360</v>
      </c>
      <c r="H574" s="197">
        <v>44098</v>
      </c>
      <c r="L574" s="36"/>
    </row>
    <row r="575" spans="1:12" s="2" customFormat="1" ht="24.95" customHeight="1" x14ac:dyDescent="0.25">
      <c r="A575" s="107">
        <v>566</v>
      </c>
      <c r="B575" s="191">
        <v>44083</v>
      </c>
      <c r="C575" s="170">
        <v>57821</v>
      </c>
      <c r="D575" s="193" t="s">
        <v>504</v>
      </c>
      <c r="E575" s="194" t="s">
        <v>117</v>
      </c>
      <c r="F575" s="195">
        <v>6264.18</v>
      </c>
      <c r="G575" s="196" t="s">
        <v>1361</v>
      </c>
      <c r="H575" s="197">
        <v>44098</v>
      </c>
      <c r="L575" s="36"/>
    </row>
    <row r="576" spans="1:12" s="2" customFormat="1" ht="24.95" customHeight="1" x14ac:dyDescent="0.25">
      <c r="A576" s="107">
        <v>567</v>
      </c>
      <c r="B576" s="191">
        <v>44068</v>
      </c>
      <c r="C576" s="170">
        <v>8603</v>
      </c>
      <c r="D576" s="193" t="s">
        <v>674</v>
      </c>
      <c r="E576" s="194" t="s">
        <v>106</v>
      </c>
      <c r="F576" s="195">
        <v>1023.5</v>
      </c>
      <c r="G576" s="196" t="s">
        <v>1362</v>
      </c>
      <c r="H576" s="197">
        <v>44098</v>
      </c>
      <c r="L576" s="36"/>
    </row>
    <row r="577" spans="1:12" s="2" customFormat="1" ht="24.95" customHeight="1" x14ac:dyDescent="0.25">
      <c r="A577" s="107">
        <v>568</v>
      </c>
      <c r="B577" s="191">
        <v>44070</v>
      </c>
      <c r="C577" s="170">
        <v>113363</v>
      </c>
      <c r="D577" s="193" t="s">
        <v>490</v>
      </c>
      <c r="E577" s="194" t="s">
        <v>107</v>
      </c>
      <c r="F577" s="195">
        <v>1731.25</v>
      </c>
      <c r="G577" s="196" t="s">
        <v>1363</v>
      </c>
      <c r="H577" s="197">
        <v>44098</v>
      </c>
      <c r="L577" s="36"/>
    </row>
    <row r="578" spans="1:12" s="2" customFormat="1" ht="24.95" customHeight="1" x14ac:dyDescent="0.25">
      <c r="A578" s="107">
        <v>569</v>
      </c>
      <c r="B578" s="191">
        <v>44069</v>
      </c>
      <c r="C578" s="170" t="s">
        <v>1365</v>
      </c>
      <c r="D578" s="193" t="s">
        <v>1134</v>
      </c>
      <c r="E578" s="194" t="s">
        <v>106</v>
      </c>
      <c r="F578" s="195">
        <v>415.8</v>
      </c>
      <c r="G578" s="196" t="s">
        <v>1364</v>
      </c>
      <c r="H578" s="197">
        <v>44099</v>
      </c>
      <c r="L578" s="36"/>
    </row>
    <row r="579" spans="1:12" s="2" customFormat="1" ht="24.95" customHeight="1" x14ac:dyDescent="0.25">
      <c r="A579" s="107">
        <v>570</v>
      </c>
      <c r="B579" s="191">
        <v>44044</v>
      </c>
      <c r="C579" s="170">
        <v>62415492</v>
      </c>
      <c r="D579" s="193" t="s">
        <v>629</v>
      </c>
      <c r="E579" s="194" t="s">
        <v>439</v>
      </c>
      <c r="F579" s="195">
        <v>27302.31</v>
      </c>
      <c r="G579" s="196" t="s">
        <v>1367</v>
      </c>
      <c r="H579" s="197">
        <v>44099</v>
      </c>
      <c r="L579" s="36"/>
    </row>
    <row r="580" spans="1:12" s="2" customFormat="1" ht="24.95" customHeight="1" x14ac:dyDescent="0.25">
      <c r="A580" s="107">
        <v>571</v>
      </c>
      <c r="B580" s="191">
        <v>44069</v>
      </c>
      <c r="C580" s="170" t="s">
        <v>1366</v>
      </c>
      <c r="D580" s="193" t="s">
        <v>488</v>
      </c>
      <c r="E580" s="194" t="s">
        <v>106</v>
      </c>
      <c r="F580" s="195">
        <v>1581.91</v>
      </c>
      <c r="G580" s="196" t="s">
        <v>1368</v>
      </c>
      <c r="H580" s="197">
        <v>44099</v>
      </c>
      <c r="L580" s="36"/>
    </row>
    <row r="581" spans="1:12" s="2" customFormat="1" ht="24.95" customHeight="1" x14ac:dyDescent="0.25">
      <c r="A581" s="107">
        <v>572</v>
      </c>
      <c r="B581" s="191">
        <v>44086</v>
      </c>
      <c r="C581" s="170">
        <v>328597</v>
      </c>
      <c r="D581" s="193" t="s">
        <v>540</v>
      </c>
      <c r="E581" s="194" t="s">
        <v>117</v>
      </c>
      <c r="F581" s="195">
        <v>1109.6199999999999</v>
      </c>
      <c r="G581" s="196" t="s">
        <v>1369</v>
      </c>
      <c r="H581" s="197">
        <v>44102</v>
      </c>
      <c r="L581" s="36"/>
    </row>
    <row r="582" spans="1:12" s="2" customFormat="1" ht="24.95" customHeight="1" x14ac:dyDescent="0.25">
      <c r="A582" s="107">
        <v>573</v>
      </c>
      <c r="B582" s="191">
        <v>44057</v>
      </c>
      <c r="C582" s="170" t="s">
        <v>1370</v>
      </c>
      <c r="D582" s="193" t="s">
        <v>488</v>
      </c>
      <c r="E582" s="194" t="s">
        <v>106</v>
      </c>
      <c r="F582" s="195">
        <v>1578.43</v>
      </c>
      <c r="G582" s="196" t="s">
        <v>1373</v>
      </c>
      <c r="H582" s="197">
        <v>44102</v>
      </c>
      <c r="L582" s="36"/>
    </row>
    <row r="583" spans="1:12" s="2" customFormat="1" ht="24.95" customHeight="1" x14ac:dyDescent="0.25">
      <c r="A583" s="107">
        <v>574</v>
      </c>
      <c r="B583" s="191">
        <v>44057</v>
      </c>
      <c r="C583" s="170" t="s">
        <v>1371</v>
      </c>
      <c r="D583" s="193" t="s">
        <v>949</v>
      </c>
      <c r="E583" s="194" t="s">
        <v>106</v>
      </c>
      <c r="F583" s="195">
        <v>5753.6</v>
      </c>
      <c r="G583" s="196" t="s">
        <v>1374</v>
      </c>
      <c r="H583" s="197">
        <v>44102</v>
      </c>
      <c r="L583" s="36"/>
    </row>
    <row r="584" spans="1:12" s="2" customFormat="1" ht="24.95" customHeight="1" x14ac:dyDescent="0.25">
      <c r="A584" s="107">
        <v>575</v>
      </c>
      <c r="B584" s="191">
        <v>44057</v>
      </c>
      <c r="C584" s="170" t="s">
        <v>1372</v>
      </c>
      <c r="D584" s="193" t="s">
        <v>949</v>
      </c>
      <c r="E584" s="194" t="s">
        <v>106</v>
      </c>
      <c r="F584" s="195">
        <v>3797.5</v>
      </c>
      <c r="G584" s="196" t="s">
        <v>1375</v>
      </c>
      <c r="H584" s="197">
        <v>44102</v>
      </c>
      <c r="L584" s="36"/>
    </row>
    <row r="585" spans="1:12" s="2" customFormat="1" ht="24.95" customHeight="1" x14ac:dyDescent="0.25">
      <c r="A585" s="107">
        <v>576</v>
      </c>
      <c r="B585" s="191">
        <v>44043</v>
      </c>
      <c r="C585" s="170" t="s">
        <v>1377</v>
      </c>
      <c r="D585" s="193" t="s">
        <v>1207</v>
      </c>
      <c r="E585" s="194" t="s">
        <v>106</v>
      </c>
      <c r="F585" s="195">
        <v>851.4</v>
      </c>
      <c r="G585" s="196" t="s">
        <v>1376</v>
      </c>
      <c r="H585" s="197">
        <v>44103</v>
      </c>
      <c r="L585" s="36"/>
    </row>
    <row r="586" spans="1:12" s="2" customFormat="1" ht="24.95" customHeight="1" x14ac:dyDescent="0.25">
      <c r="A586" s="107">
        <v>577</v>
      </c>
      <c r="B586" s="191">
        <v>44075</v>
      </c>
      <c r="C586" s="170" t="s">
        <v>1379</v>
      </c>
      <c r="D586" s="193" t="s">
        <v>1378</v>
      </c>
      <c r="E586" s="194" t="s">
        <v>107</v>
      </c>
      <c r="F586" s="195">
        <v>877.33</v>
      </c>
      <c r="G586" s="196" t="s">
        <v>1381</v>
      </c>
      <c r="H586" s="197">
        <v>44103</v>
      </c>
      <c r="L586" s="36"/>
    </row>
    <row r="587" spans="1:12" s="2" customFormat="1" ht="24.95" customHeight="1" x14ac:dyDescent="0.25">
      <c r="A587" s="107">
        <v>578</v>
      </c>
      <c r="B587" s="191">
        <v>44075</v>
      </c>
      <c r="C587" s="170" t="s">
        <v>1380</v>
      </c>
      <c r="D587" s="193" t="s">
        <v>490</v>
      </c>
      <c r="E587" s="194" t="s">
        <v>107</v>
      </c>
      <c r="F587" s="195">
        <v>1616.3</v>
      </c>
      <c r="G587" s="196" t="s">
        <v>1382</v>
      </c>
      <c r="H587" s="197">
        <v>44103</v>
      </c>
      <c r="L587" s="36"/>
    </row>
    <row r="588" spans="1:12" s="2" customFormat="1" ht="24.95" customHeight="1" x14ac:dyDescent="0.25">
      <c r="A588" s="107">
        <v>579</v>
      </c>
      <c r="B588" s="191">
        <v>44082</v>
      </c>
      <c r="C588" s="170">
        <v>6072</v>
      </c>
      <c r="D588" s="193" t="s">
        <v>505</v>
      </c>
      <c r="E588" s="194" t="s">
        <v>111</v>
      </c>
      <c r="F588" s="195">
        <v>94112.75</v>
      </c>
      <c r="G588" s="196" t="s">
        <v>1159</v>
      </c>
      <c r="H588" s="197">
        <v>44104</v>
      </c>
      <c r="L588" s="36"/>
    </row>
    <row r="589" spans="1:12" s="2" customFormat="1" ht="24.95" customHeight="1" x14ac:dyDescent="0.25">
      <c r="A589" s="107">
        <v>580</v>
      </c>
      <c r="B589" s="191">
        <v>44096</v>
      </c>
      <c r="C589" s="170">
        <v>255</v>
      </c>
      <c r="D589" s="193" t="s">
        <v>506</v>
      </c>
      <c r="E589" s="194" t="s">
        <v>111</v>
      </c>
      <c r="F589" s="195">
        <v>70274.7</v>
      </c>
      <c r="G589" s="196" t="s">
        <v>1265</v>
      </c>
      <c r="H589" s="197">
        <v>44104</v>
      </c>
      <c r="L589" s="36"/>
    </row>
    <row r="590" spans="1:12" s="2" customFormat="1" ht="24.95" customHeight="1" x14ac:dyDescent="0.25">
      <c r="A590" s="107">
        <v>581</v>
      </c>
      <c r="B590" s="191">
        <v>44078</v>
      </c>
      <c r="C590" s="170">
        <v>200249185</v>
      </c>
      <c r="D590" s="193" t="s">
        <v>491</v>
      </c>
      <c r="E590" s="194" t="s">
        <v>439</v>
      </c>
      <c r="F590" s="195">
        <v>35395.94</v>
      </c>
      <c r="G590" s="196" t="s">
        <v>1383</v>
      </c>
      <c r="H590" s="197">
        <v>44104</v>
      </c>
      <c r="L590" s="36"/>
    </row>
    <row r="591" spans="1:12" s="2" customFormat="1" ht="24.95" customHeight="1" x14ac:dyDescent="0.25">
      <c r="A591" s="107">
        <v>582</v>
      </c>
      <c r="B591" s="191">
        <v>44074</v>
      </c>
      <c r="C591" s="170">
        <v>255</v>
      </c>
      <c r="D591" s="193" t="s">
        <v>1134</v>
      </c>
      <c r="E591" s="194" t="s">
        <v>106</v>
      </c>
      <c r="F591" s="195">
        <v>821.5</v>
      </c>
      <c r="G591" s="196" t="s">
        <v>1384</v>
      </c>
      <c r="H591" s="197">
        <v>44104</v>
      </c>
      <c r="L591" s="36"/>
    </row>
    <row r="592" spans="1:12" s="2" customFormat="1" ht="24.95" customHeight="1" x14ac:dyDescent="0.25">
      <c r="A592" s="107">
        <v>583</v>
      </c>
      <c r="B592" s="191">
        <v>44060</v>
      </c>
      <c r="C592" s="192" t="s">
        <v>1387</v>
      </c>
      <c r="D592" s="193" t="s">
        <v>798</v>
      </c>
      <c r="E592" s="194" t="s">
        <v>107</v>
      </c>
      <c r="F592" s="195">
        <v>6834</v>
      </c>
      <c r="G592" s="196" t="s">
        <v>1386</v>
      </c>
      <c r="H592" s="197">
        <v>44105</v>
      </c>
      <c r="L592" s="36"/>
    </row>
    <row r="593" spans="1:12" s="2" customFormat="1" ht="24.95" customHeight="1" x14ac:dyDescent="0.25">
      <c r="A593" s="107">
        <v>584</v>
      </c>
      <c r="B593" s="191">
        <v>44090</v>
      </c>
      <c r="C593" s="170">
        <v>57946</v>
      </c>
      <c r="D593" s="193" t="s">
        <v>504</v>
      </c>
      <c r="E593" s="194" t="s">
        <v>117</v>
      </c>
      <c r="F593" s="195">
        <v>6594.25</v>
      </c>
      <c r="G593" s="196" t="s">
        <v>1388</v>
      </c>
      <c r="H593" s="197">
        <v>44105</v>
      </c>
      <c r="L593" s="36"/>
    </row>
    <row r="594" spans="1:12" s="2" customFormat="1" ht="24.95" customHeight="1" x14ac:dyDescent="0.25">
      <c r="A594" s="107">
        <v>585</v>
      </c>
      <c r="B594" s="191">
        <v>44077</v>
      </c>
      <c r="C594" s="170">
        <v>564475</v>
      </c>
      <c r="D594" s="193" t="s">
        <v>900</v>
      </c>
      <c r="E594" s="194" t="s">
        <v>106</v>
      </c>
      <c r="F594" s="195">
        <v>1000</v>
      </c>
      <c r="G594" s="196" t="s">
        <v>1389</v>
      </c>
      <c r="H594" s="197">
        <v>44105</v>
      </c>
      <c r="L594" s="36"/>
    </row>
    <row r="595" spans="1:12" s="2" customFormat="1" ht="24.95" customHeight="1" x14ac:dyDescent="0.25">
      <c r="A595" s="107">
        <v>586</v>
      </c>
      <c r="B595" s="191">
        <v>44076</v>
      </c>
      <c r="C595" s="192" t="s">
        <v>1391</v>
      </c>
      <c r="D595" s="193" t="s">
        <v>798</v>
      </c>
      <c r="E595" s="194" t="s">
        <v>107</v>
      </c>
      <c r="F595" s="195">
        <v>2266.67</v>
      </c>
      <c r="G595" s="196" t="s">
        <v>1390</v>
      </c>
      <c r="H595" s="197">
        <v>44106</v>
      </c>
      <c r="L595" s="36"/>
    </row>
    <row r="596" spans="1:12" s="2" customFormat="1" ht="24.95" customHeight="1" x14ac:dyDescent="0.25">
      <c r="A596" s="107">
        <v>587</v>
      </c>
      <c r="B596" s="191">
        <v>44076</v>
      </c>
      <c r="C596" s="170">
        <v>92906</v>
      </c>
      <c r="D596" s="193" t="s">
        <v>484</v>
      </c>
      <c r="E596" s="194" t="s">
        <v>107</v>
      </c>
      <c r="F596" s="195">
        <v>570.96</v>
      </c>
      <c r="G596" s="196" t="s">
        <v>1394</v>
      </c>
      <c r="H596" s="197">
        <v>44106</v>
      </c>
      <c r="L596" s="36"/>
    </row>
    <row r="597" spans="1:12" s="2" customFormat="1" ht="24.95" customHeight="1" x14ac:dyDescent="0.25">
      <c r="A597" s="107">
        <v>588</v>
      </c>
      <c r="B597" s="191">
        <v>44046</v>
      </c>
      <c r="C597" s="192" t="s">
        <v>1392</v>
      </c>
      <c r="D597" s="193" t="s">
        <v>532</v>
      </c>
      <c r="E597" s="194" t="s">
        <v>107</v>
      </c>
      <c r="F597" s="195">
        <v>1653.33</v>
      </c>
      <c r="G597" s="196" t="s">
        <v>1395</v>
      </c>
      <c r="H597" s="197">
        <v>44106</v>
      </c>
      <c r="L597" s="36"/>
    </row>
    <row r="598" spans="1:12" s="2" customFormat="1" ht="24.95" customHeight="1" x14ac:dyDescent="0.25">
      <c r="A598" s="107">
        <v>589</v>
      </c>
      <c r="B598" s="191">
        <v>44091</v>
      </c>
      <c r="C598" s="170">
        <v>329047</v>
      </c>
      <c r="D598" s="193" t="s">
        <v>540</v>
      </c>
      <c r="E598" s="194" t="s">
        <v>117</v>
      </c>
      <c r="F598" s="195">
        <v>186.74</v>
      </c>
      <c r="G598" s="196" t="s">
        <v>1396</v>
      </c>
      <c r="H598" s="197">
        <v>44106</v>
      </c>
      <c r="L598" s="36"/>
    </row>
    <row r="599" spans="1:12" s="2" customFormat="1" ht="24.95" customHeight="1" x14ac:dyDescent="0.25">
      <c r="A599" s="107">
        <v>590</v>
      </c>
      <c r="B599" s="191">
        <v>44076</v>
      </c>
      <c r="C599" s="192" t="s">
        <v>1393</v>
      </c>
      <c r="D599" s="193" t="s">
        <v>1134</v>
      </c>
      <c r="E599" s="194" t="s">
        <v>106</v>
      </c>
      <c r="F599" s="195">
        <v>2454.1999999999998</v>
      </c>
      <c r="G599" s="196" t="s">
        <v>1397</v>
      </c>
      <c r="H599" s="197">
        <v>44106</v>
      </c>
      <c r="L599" s="36"/>
    </row>
    <row r="600" spans="1:12" s="2" customFormat="1" ht="24.95" customHeight="1" x14ac:dyDescent="0.25">
      <c r="A600" s="107">
        <v>591</v>
      </c>
      <c r="B600" s="191">
        <v>44078</v>
      </c>
      <c r="C600" s="170">
        <v>564938</v>
      </c>
      <c r="D600" s="193" t="s">
        <v>900</v>
      </c>
      <c r="E600" s="194" t="s">
        <v>106</v>
      </c>
      <c r="F600" s="195">
        <v>1118.94</v>
      </c>
      <c r="G600" s="196" t="s">
        <v>1398</v>
      </c>
      <c r="H600" s="197">
        <v>44106</v>
      </c>
      <c r="L600" s="36"/>
    </row>
    <row r="601" spans="1:12" s="2" customFormat="1" ht="24.95" customHeight="1" x14ac:dyDescent="0.25">
      <c r="A601" s="107">
        <v>592</v>
      </c>
      <c r="B601" s="191">
        <v>44076</v>
      </c>
      <c r="C601" s="170">
        <v>36967</v>
      </c>
      <c r="D601" s="193" t="s">
        <v>670</v>
      </c>
      <c r="E601" s="194" t="s">
        <v>107</v>
      </c>
      <c r="F601" s="195">
        <v>1540</v>
      </c>
      <c r="G601" s="196" t="s">
        <v>1399</v>
      </c>
      <c r="H601" s="197">
        <v>44106</v>
      </c>
      <c r="L601" s="36"/>
    </row>
    <row r="602" spans="1:12" s="2" customFormat="1" ht="24.95" customHeight="1" x14ac:dyDescent="0.25">
      <c r="A602" s="107">
        <v>593</v>
      </c>
      <c r="B602" s="191">
        <v>44078</v>
      </c>
      <c r="C602" s="170">
        <v>94187</v>
      </c>
      <c r="D602" s="193" t="s">
        <v>485</v>
      </c>
      <c r="E602" s="194" t="s">
        <v>106</v>
      </c>
      <c r="F602" s="195">
        <v>415.56</v>
      </c>
      <c r="G602" s="196" t="s">
        <v>926</v>
      </c>
      <c r="H602" s="197">
        <v>44109</v>
      </c>
      <c r="L602" s="36"/>
    </row>
    <row r="603" spans="1:12" s="2" customFormat="1" ht="24.95" customHeight="1" x14ac:dyDescent="0.25">
      <c r="A603" s="107">
        <v>594</v>
      </c>
      <c r="B603" s="191">
        <v>44077</v>
      </c>
      <c r="C603" s="170">
        <v>970</v>
      </c>
      <c r="D603" s="193" t="s">
        <v>548</v>
      </c>
      <c r="E603" s="194" t="s">
        <v>111</v>
      </c>
      <c r="F603" s="195">
        <v>39520.31</v>
      </c>
      <c r="G603" s="196" t="s">
        <v>1400</v>
      </c>
      <c r="H603" s="197">
        <v>44109</v>
      </c>
      <c r="L603" s="36"/>
    </row>
    <row r="604" spans="1:12" s="2" customFormat="1" ht="24.95" customHeight="1" x14ac:dyDescent="0.25">
      <c r="A604" s="107">
        <v>595</v>
      </c>
      <c r="B604" s="191">
        <v>44063</v>
      </c>
      <c r="C604" s="192" t="s">
        <v>1401</v>
      </c>
      <c r="D604" s="193" t="s">
        <v>488</v>
      </c>
      <c r="E604" s="194" t="s">
        <v>106</v>
      </c>
      <c r="F604" s="195">
        <v>1578.43</v>
      </c>
      <c r="G604" s="196" t="s">
        <v>1403</v>
      </c>
      <c r="H604" s="197">
        <v>44109</v>
      </c>
      <c r="L604" s="36"/>
    </row>
    <row r="605" spans="1:12" s="2" customFormat="1" ht="24.95" customHeight="1" x14ac:dyDescent="0.25">
      <c r="A605" s="107">
        <v>596</v>
      </c>
      <c r="B605" s="191">
        <v>44078</v>
      </c>
      <c r="C605" s="170">
        <v>153569</v>
      </c>
      <c r="D605" s="193" t="s">
        <v>1402</v>
      </c>
      <c r="E605" s="194" t="s">
        <v>106</v>
      </c>
      <c r="F605" s="195">
        <v>1980</v>
      </c>
      <c r="G605" s="196" t="s">
        <v>1404</v>
      </c>
      <c r="H605" s="197">
        <v>44109</v>
      </c>
      <c r="L605" s="36"/>
    </row>
    <row r="606" spans="1:12" s="2" customFormat="1" ht="24.95" customHeight="1" x14ac:dyDescent="0.25">
      <c r="A606" s="107">
        <v>597</v>
      </c>
      <c r="B606" s="191">
        <v>44078</v>
      </c>
      <c r="C606" s="170">
        <v>242159</v>
      </c>
      <c r="D606" s="193" t="s">
        <v>512</v>
      </c>
      <c r="E606" s="194" t="s">
        <v>106</v>
      </c>
      <c r="F606" s="195">
        <v>1380</v>
      </c>
      <c r="G606" s="196" t="s">
        <v>1405</v>
      </c>
      <c r="H606" s="197">
        <v>44109</v>
      </c>
      <c r="L606" s="36"/>
    </row>
    <row r="607" spans="1:12" s="2" customFormat="1" ht="24.95" customHeight="1" x14ac:dyDescent="0.25">
      <c r="A607" s="107">
        <v>598</v>
      </c>
      <c r="B607" s="191">
        <v>44078</v>
      </c>
      <c r="C607" s="170">
        <v>2727601</v>
      </c>
      <c r="D607" s="193" t="s">
        <v>479</v>
      </c>
      <c r="E607" s="194" t="s">
        <v>106</v>
      </c>
      <c r="F607" s="195">
        <v>8250</v>
      </c>
      <c r="G607" s="196" t="s">
        <v>1406</v>
      </c>
      <c r="H607" s="197">
        <v>44109</v>
      </c>
      <c r="L607" s="36"/>
    </row>
    <row r="608" spans="1:12" s="2" customFormat="1" ht="24.95" customHeight="1" x14ac:dyDescent="0.25">
      <c r="A608" s="107">
        <v>599</v>
      </c>
      <c r="B608" s="191">
        <v>44095</v>
      </c>
      <c r="C608" s="170">
        <v>61995</v>
      </c>
      <c r="D608" s="193" t="s">
        <v>1408</v>
      </c>
      <c r="E608" s="194" t="s">
        <v>106</v>
      </c>
      <c r="F608" s="195">
        <v>520</v>
      </c>
      <c r="G608" s="196" t="s">
        <v>1407</v>
      </c>
      <c r="H608" s="197">
        <v>44110</v>
      </c>
      <c r="L608" s="36"/>
    </row>
    <row r="609" spans="1:12" s="2" customFormat="1" ht="24.95" customHeight="1" x14ac:dyDescent="0.25">
      <c r="A609" s="107">
        <v>600</v>
      </c>
      <c r="B609" s="191">
        <v>44083</v>
      </c>
      <c r="C609" s="170">
        <v>832079</v>
      </c>
      <c r="D609" s="193" t="s">
        <v>997</v>
      </c>
      <c r="E609" s="194" t="s">
        <v>106</v>
      </c>
      <c r="F609" s="195">
        <v>384</v>
      </c>
      <c r="G609" s="196" t="s">
        <v>1409</v>
      </c>
      <c r="H609" s="197">
        <v>44110</v>
      </c>
      <c r="L609" s="36"/>
    </row>
    <row r="610" spans="1:12" s="2" customFormat="1" ht="24.95" customHeight="1" x14ac:dyDescent="0.25">
      <c r="A610" s="107">
        <v>601</v>
      </c>
      <c r="B610" s="191">
        <v>44095</v>
      </c>
      <c r="C610" s="170">
        <v>329464</v>
      </c>
      <c r="D610" s="193" t="s">
        <v>540</v>
      </c>
      <c r="E610" s="194" t="s">
        <v>117</v>
      </c>
      <c r="F610" s="195">
        <v>426.84</v>
      </c>
      <c r="G610" s="196" t="s">
        <v>1411</v>
      </c>
      <c r="H610" s="197">
        <v>44110</v>
      </c>
      <c r="L610" s="36"/>
    </row>
    <row r="611" spans="1:12" s="2" customFormat="1" ht="24.95" customHeight="1" x14ac:dyDescent="0.25">
      <c r="A611" s="107">
        <v>602</v>
      </c>
      <c r="B611" s="191">
        <v>44075</v>
      </c>
      <c r="C611" s="192" t="s">
        <v>1410</v>
      </c>
      <c r="D611" s="193" t="s">
        <v>490</v>
      </c>
      <c r="E611" s="194" t="s">
        <v>107</v>
      </c>
      <c r="F611" s="195">
        <v>1616.29</v>
      </c>
      <c r="G611" s="196" t="s">
        <v>1412</v>
      </c>
      <c r="H611" s="197">
        <v>44110</v>
      </c>
      <c r="L611" s="36"/>
    </row>
    <row r="612" spans="1:12" s="2" customFormat="1" ht="24.95" customHeight="1" x14ac:dyDescent="0.25">
      <c r="A612" s="107">
        <v>603</v>
      </c>
      <c r="B612" s="191">
        <v>44096</v>
      </c>
      <c r="C612" s="170">
        <v>58196</v>
      </c>
      <c r="D612" s="193" t="s">
        <v>504</v>
      </c>
      <c r="E612" s="194" t="s">
        <v>117</v>
      </c>
      <c r="F612" s="195">
        <v>6924.33</v>
      </c>
      <c r="G612" s="196" t="s">
        <v>1413</v>
      </c>
      <c r="H612" s="197">
        <v>44111</v>
      </c>
      <c r="L612" s="36"/>
    </row>
    <row r="613" spans="1:12" s="2" customFormat="1" ht="24.95" customHeight="1" x14ac:dyDescent="0.25">
      <c r="A613" s="107">
        <v>604</v>
      </c>
      <c r="B613" s="191">
        <v>44083</v>
      </c>
      <c r="C613" s="192" t="s">
        <v>1415</v>
      </c>
      <c r="D613" s="193" t="s">
        <v>1134</v>
      </c>
      <c r="E613" s="194" t="s">
        <v>106</v>
      </c>
      <c r="F613" s="195">
        <v>1804.3</v>
      </c>
      <c r="G613" s="196" t="s">
        <v>1414</v>
      </c>
      <c r="H613" s="197">
        <v>44113</v>
      </c>
      <c r="L613" s="36"/>
    </row>
    <row r="614" spans="1:12" s="2" customFormat="1" ht="24.95" customHeight="1" x14ac:dyDescent="0.25">
      <c r="A614" s="107">
        <v>605</v>
      </c>
      <c r="B614" s="191">
        <v>44054</v>
      </c>
      <c r="C614" s="170">
        <v>1115605</v>
      </c>
      <c r="D614" s="193" t="s">
        <v>485</v>
      </c>
      <c r="E614" s="194" t="s">
        <v>106</v>
      </c>
      <c r="F614" s="195">
        <v>828.28</v>
      </c>
      <c r="G614" s="196" t="s">
        <v>926</v>
      </c>
      <c r="H614" s="197">
        <v>44117</v>
      </c>
      <c r="L614" s="36"/>
    </row>
    <row r="615" spans="1:12" s="2" customFormat="1" ht="24.95" customHeight="1" x14ac:dyDescent="0.25">
      <c r="A615" s="107">
        <v>606</v>
      </c>
      <c r="B615" s="191">
        <v>44069</v>
      </c>
      <c r="C615" s="192" t="s">
        <v>1416</v>
      </c>
      <c r="D615" s="193" t="s">
        <v>488</v>
      </c>
      <c r="E615" s="194" t="s">
        <v>106</v>
      </c>
      <c r="F615" s="195">
        <v>1581.91</v>
      </c>
      <c r="G615" s="196" t="s">
        <v>1417</v>
      </c>
      <c r="H615" s="197">
        <v>44117</v>
      </c>
      <c r="L615" s="36"/>
    </row>
    <row r="616" spans="1:12" s="2" customFormat="1" ht="24.95" customHeight="1" x14ac:dyDescent="0.25">
      <c r="A616" s="107">
        <v>607</v>
      </c>
      <c r="B616" s="191">
        <v>44099</v>
      </c>
      <c r="C616" s="170">
        <v>58290</v>
      </c>
      <c r="D616" s="193" t="s">
        <v>504</v>
      </c>
      <c r="E616" s="194" t="s">
        <v>117</v>
      </c>
      <c r="F616" s="195">
        <v>6924.33</v>
      </c>
      <c r="G616" s="196" t="s">
        <v>1420</v>
      </c>
      <c r="H616" s="197">
        <v>44117</v>
      </c>
      <c r="L616" s="36"/>
    </row>
    <row r="617" spans="1:12" s="2" customFormat="1" ht="24.95" customHeight="1" x14ac:dyDescent="0.25">
      <c r="A617" s="107">
        <v>608</v>
      </c>
      <c r="B617" s="191">
        <v>44099</v>
      </c>
      <c r="C617" s="170">
        <v>330035</v>
      </c>
      <c r="D617" s="193" t="s">
        <v>540</v>
      </c>
      <c r="E617" s="194" t="s">
        <v>117</v>
      </c>
      <c r="F617" s="195">
        <v>1340.82</v>
      </c>
      <c r="G617" s="196" t="s">
        <v>1421</v>
      </c>
      <c r="H617" s="197">
        <v>44117</v>
      </c>
      <c r="L617" s="36"/>
    </row>
    <row r="618" spans="1:12" s="2" customFormat="1" ht="24.95" customHeight="1" x14ac:dyDescent="0.25">
      <c r="A618" s="107">
        <v>609</v>
      </c>
      <c r="B618" s="191">
        <v>44069</v>
      </c>
      <c r="C618" s="192" t="s">
        <v>1418</v>
      </c>
      <c r="D618" s="193" t="s">
        <v>1134</v>
      </c>
      <c r="E618" s="194" t="s">
        <v>106</v>
      </c>
      <c r="F618" s="195">
        <v>415.8</v>
      </c>
      <c r="G618" s="196" t="s">
        <v>1422</v>
      </c>
      <c r="H618" s="197">
        <v>44117</v>
      </c>
      <c r="L618" s="36"/>
    </row>
    <row r="619" spans="1:12" s="2" customFormat="1" ht="24.95" customHeight="1" x14ac:dyDescent="0.25">
      <c r="A619" s="107">
        <v>610</v>
      </c>
      <c r="B619" s="191">
        <v>44089</v>
      </c>
      <c r="C619" s="170">
        <v>191516</v>
      </c>
      <c r="D619" s="193" t="s">
        <v>1012</v>
      </c>
      <c r="E619" s="194" t="s">
        <v>107</v>
      </c>
      <c r="F619" s="195">
        <v>944</v>
      </c>
      <c r="G619" s="196" t="s">
        <v>1423</v>
      </c>
      <c r="H619" s="197">
        <v>44117</v>
      </c>
      <c r="L619" s="36"/>
    </row>
    <row r="620" spans="1:12" s="2" customFormat="1" ht="24.95" customHeight="1" x14ac:dyDescent="0.25">
      <c r="A620" s="107">
        <v>611</v>
      </c>
      <c r="B620" s="191">
        <v>44075</v>
      </c>
      <c r="C620" s="192" t="s">
        <v>1419</v>
      </c>
      <c r="D620" s="193" t="s">
        <v>490</v>
      </c>
      <c r="E620" s="194" t="s">
        <v>107</v>
      </c>
      <c r="F620" s="195">
        <v>1616.29</v>
      </c>
      <c r="G620" s="196" t="s">
        <v>1424</v>
      </c>
      <c r="H620" s="197">
        <v>44117</v>
      </c>
      <c r="L620" s="36"/>
    </row>
    <row r="621" spans="1:12" s="2" customFormat="1" ht="24.95" customHeight="1" x14ac:dyDescent="0.25">
      <c r="A621" s="107">
        <v>612</v>
      </c>
      <c r="B621" s="191">
        <v>44088</v>
      </c>
      <c r="C621" s="170">
        <v>118624</v>
      </c>
      <c r="D621" s="193" t="s">
        <v>490</v>
      </c>
      <c r="E621" s="194" t="s">
        <v>107</v>
      </c>
      <c r="F621" s="195">
        <v>1265.0999999999999</v>
      </c>
      <c r="G621" s="196" t="s">
        <v>1425</v>
      </c>
      <c r="H621" s="197">
        <v>44117</v>
      </c>
      <c r="L621" s="36"/>
    </row>
    <row r="622" spans="1:12" s="2" customFormat="1" ht="24.95" customHeight="1" x14ac:dyDescent="0.25">
      <c r="A622" s="107">
        <v>613</v>
      </c>
      <c r="B622" s="191">
        <v>44088</v>
      </c>
      <c r="C622" s="170">
        <v>43779</v>
      </c>
      <c r="D622" s="193" t="s">
        <v>493</v>
      </c>
      <c r="E622" s="194" t="s">
        <v>107</v>
      </c>
      <c r="F622" s="195">
        <v>1595.63</v>
      </c>
      <c r="G622" s="196" t="s">
        <v>541</v>
      </c>
      <c r="H622" s="197">
        <v>44118</v>
      </c>
      <c r="L622" s="36"/>
    </row>
    <row r="623" spans="1:12" s="2" customFormat="1" ht="24.95" customHeight="1" x14ac:dyDescent="0.25">
      <c r="A623" s="107">
        <v>614</v>
      </c>
      <c r="B623" s="191">
        <v>44088</v>
      </c>
      <c r="C623" s="192" t="s">
        <v>1427</v>
      </c>
      <c r="D623" s="193" t="s">
        <v>918</v>
      </c>
      <c r="E623" s="194" t="s">
        <v>107</v>
      </c>
      <c r="F623" s="195">
        <v>3975.7</v>
      </c>
      <c r="G623" s="196" t="s">
        <v>1426</v>
      </c>
      <c r="H623" s="197">
        <v>44118</v>
      </c>
      <c r="L623" s="36"/>
    </row>
    <row r="624" spans="1:12" s="2" customFormat="1" ht="24.95" customHeight="1" x14ac:dyDescent="0.25">
      <c r="A624" s="107">
        <v>615</v>
      </c>
      <c r="B624" s="191">
        <v>44103</v>
      </c>
      <c r="C624" s="170">
        <v>58390</v>
      </c>
      <c r="D624" s="193" t="s">
        <v>504</v>
      </c>
      <c r="E624" s="194" t="s">
        <v>117</v>
      </c>
      <c r="F624" s="195">
        <v>5934.11</v>
      </c>
      <c r="G624" s="196" t="s">
        <v>1428</v>
      </c>
      <c r="H624" s="197">
        <v>44118</v>
      </c>
      <c r="L624" s="36"/>
    </row>
    <row r="625" spans="1:12" s="2" customFormat="1" ht="24.95" customHeight="1" x14ac:dyDescent="0.25">
      <c r="A625" s="107">
        <v>616</v>
      </c>
      <c r="B625" s="191">
        <v>44089</v>
      </c>
      <c r="C625" s="170">
        <v>48934</v>
      </c>
      <c r="D625" s="193" t="s">
        <v>1245</v>
      </c>
      <c r="E625" s="194" t="s">
        <v>106</v>
      </c>
      <c r="F625" s="195">
        <v>7471.5</v>
      </c>
      <c r="G625" s="196" t="s">
        <v>1429</v>
      </c>
      <c r="H625" s="197">
        <v>44119</v>
      </c>
      <c r="L625" s="36"/>
    </row>
    <row r="626" spans="1:12" s="2" customFormat="1" ht="24.95" customHeight="1" x14ac:dyDescent="0.25">
      <c r="A626" s="107">
        <v>617</v>
      </c>
      <c r="B626" s="191">
        <v>44089</v>
      </c>
      <c r="C626" s="170">
        <v>94438</v>
      </c>
      <c r="D626" s="193" t="s">
        <v>785</v>
      </c>
      <c r="E626" s="194" t="s">
        <v>106</v>
      </c>
      <c r="F626" s="195">
        <v>984</v>
      </c>
      <c r="G626" s="196" t="s">
        <v>1430</v>
      </c>
      <c r="H626" s="197">
        <v>44119</v>
      </c>
      <c r="L626" s="36"/>
    </row>
    <row r="627" spans="1:12" s="2" customFormat="1" ht="24.95" customHeight="1" x14ac:dyDescent="0.25">
      <c r="A627" s="107">
        <v>618</v>
      </c>
      <c r="B627" s="191">
        <v>44089</v>
      </c>
      <c r="C627" s="170">
        <v>93524</v>
      </c>
      <c r="D627" s="193" t="s">
        <v>484</v>
      </c>
      <c r="E627" s="194" t="s">
        <v>107</v>
      </c>
      <c r="F627" s="195">
        <v>597.6</v>
      </c>
      <c r="G627" s="196" t="s">
        <v>1431</v>
      </c>
      <c r="H627" s="197">
        <v>44119</v>
      </c>
      <c r="L627" s="36"/>
    </row>
    <row r="628" spans="1:12" s="2" customFormat="1" ht="24.95" customHeight="1" x14ac:dyDescent="0.25">
      <c r="A628" s="107">
        <v>619</v>
      </c>
      <c r="B628" s="191">
        <v>44092</v>
      </c>
      <c r="C628" s="170">
        <v>835276</v>
      </c>
      <c r="D628" s="193" t="s">
        <v>997</v>
      </c>
      <c r="E628" s="194" t="s">
        <v>106</v>
      </c>
      <c r="F628" s="195">
        <v>576</v>
      </c>
      <c r="G628" s="196" t="s">
        <v>1432</v>
      </c>
      <c r="H628" s="197">
        <v>44119</v>
      </c>
      <c r="L628" s="36"/>
    </row>
    <row r="629" spans="1:12" s="2" customFormat="1" ht="24.95" customHeight="1" x14ac:dyDescent="0.25">
      <c r="A629" s="107">
        <v>620</v>
      </c>
      <c r="B629" s="191">
        <v>44089</v>
      </c>
      <c r="C629" s="170">
        <v>64757</v>
      </c>
      <c r="D629" s="193" t="s">
        <v>1245</v>
      </c>
      <c r="E629" s="194" t="s">
        <v>106</v>
      </c>
      <c r="F629" s="195">
        <v>3255</v>
      </c>
      <c r="G629" s="196" t="s">
        <v>1433</v>
      </c>
      <c r="H629" s="197">
        <v>44119</v>
      </c>
      <c r="L629" s="36"/>
    </row>
    <row r="630" spans="1:12" s="2" customFormat="1" ht="24.95" customHeight="1" x14ac:dyDescent="0.25">
      <c r="A630" s="107">
        <v>621</v>
      </c>
      <c r="B630" s="191">
        <v>44104</v>
      </c>
      <c r="C630" s="170">
        <v>330533</v>
      </c>
      <c r="D630" s="193" t="s">
        <v>540</v>
      </c>
      <c r="E630" s="194" t="s">
        <v>117</v>
      </c>
      <c r="F630" s="195">
        <v>213.42</v>
      </c>
      <c r="G630" s="196" t="s">
        <v>1434</v>
      </c>
      <c r="H630" s="197">
        <v>44119</v>
      </c>
      <c r="L630" s="36"/>
    </row>
    <row r="631" spans="1:12" s="2" customFormat="1" ht="24.95" customHeight="1" x14ac:dyDescent="0.25">
      <c r="A631" s="107">
        <v>622</v>
      </c>
      <c r="B631" s="191">
        <v>44091</v>
      </c>
      <c r="C631" s="170">
        <v>568033</v>
      </c>
      <c r="D631" s="193" t="s">
        <v>900</v>
      </c>
      <c r="E631" s="194" t="s">
        <v>106</v>
      </c>
      <c r="F631" s="195">
        <v>1200</v>
      </c>
      <c r="G631" s="196" t="s">
        <v>1435</v>
      </c>
      <c r="H631" s="197">
        <v>44119</v>
      </c>
      <c r="L631" s="36"/>
    </row>
    <row r="632" spans="1:12" s="2" customFormat="1" ht="24.95" customHeight="1" x14ac:dyDescent="0.25">
      <c r="A632" s="107">
        <v>623</v>
      </c>
      <c r="B632" s="191">
        <v>44091</v>
      </c>
      <c r="C632" s="170">
        <v>1109</v>
      </c>
      <c r="D632" s="193" t="s">
        <v>477</v>
      </c>
      <c r="E632" s="194" t="s">
        <v>107</v>
      </c>
      <c r="F632" s="195">
        <v>496.8</v>
      </c>
      <c r="G632" s="196" t="s">
        <v>1436</v>
      </c>
      <c r="H632" s="197">
        <v>44119</v>
      </c>
      <c r="L632" s="36"/>
    </row>
    <row r="633" spans="1:12" s="2" customFormat="1" ht="24.95" customHeight="1" x14ac:dyDescent="0.25">
      <c r="A633" s="107">
        <v>624</v>
      </c>
      <c r="B633" s="191">
        <v>44076</v>
      </c>
      <c r="C633" s="192" t="s">
        <v>1438</v>
      </c>
      <c r="D633" s="193" t="s">
        <v>1134</v>
      </c>
      <c r="E633" s="194" t="s">
        <v>106</v>
      </c>
      <c r="F633" s="195">
        <v>2454.1999999999998</v>
      </c>
      <c r="G633" s="196" t="s">
        <v>1437</v>
      </c>
      <c r="H633" s="197">
        <v>44123</v>
      </c>
      <c r="L633" s="36"/>
    </row>
    <row r="634" spans="1:12" s="2" customFormat="1" ht="24.95" customHeight="1" x14ac:dyDescent="0.25">
      <c r="A634" s="107">
        <v>625</v>
      </c>
      <c r="B634" s="191">
        <v>44091</v>
      </c>
      <c r="C634" s="192" t="s">
        <v>1439</v>
      </c>
      <c r="D634" s="193" t="s">
        <v>1134</v>
      </c>
      <c r="E634" s="194" t="s">
        <v>106</v>
      </c>
      <c r="F634" s="195">
        <v>2084.6999999999998</v>
      </c>
      <c r="G634" s="196" t="s">
        <v>1441</v>
      </c>
      <c r="H634" s="197">
        <v>44123</v>
      </c>
      <c r="L634" s="36"/>
    </row>
    <row r="635" spans="1:12" s="2" customFormat="1" ht="24.95" customHeight="1" x14ac:dyDescent="0.25">
      <c r="A635" s="107">
        <v>626</v>
      </c>
      <c r="B635" s="191">
        <v>44092</v>
      </c>
      <c r="C635" s="170">
        <v>9074</v>
      </c>
      <c r="D635" s="193" t="s">
        <v>674</v>
      </c>
      <c r="E635" s="194" t="s">
        <v>106</v>
      </c>
      <c r="F635" s="195">
        <v>10994.5</v>
      </c>
      <c r="G635" s="196" t="s">
        <v>1442</v>
      </c>
      <c r="H635" s="197">
        <v>44123</v>
      </c>
      <c r="L635" s="36"/>
    </row>
    <row r="636" spans="1:12" s="2" customFormat="1" ht="24.95" customHeight="1" x14ac:dyDescent="0.25">
      <c r="A636" s="107">
        <v>627</v>
      </c>
      <c r="B636" s="191">
        <v>44076</v>
      </c>
      <c r="C636" s="192" t="s">
        <v>1440</v>
      </c>
      <c r="D636" s="193" t="s">
        <v>798</v>
      </c>
      <c r="E636" s="194" t="s">
        <v>107</v>
      </c>
      <c r="F636" s="195">
        <v>2266.67</v>
      </c>
      <c r="G636" s="196" t="s">
        <v>1443</v>
      </c>
      <c r="H636" s="197">
        <v>44123</v>
      </c>
      <c r="L636" s="36"/>
    </row>
    <row r="637" spans="1:12" s="2" customFormat="1" ht="24.95" customHeight="1" x14ac:dyDescent="0.25">
      <c r="A637" s="107">
        <v>628</v>
      </c>
      <c r="B637" s="191">
        <v>44098</v>
      </c>
      <c r="C637" s="192" t="s">
        <v>1445</v>
      </c>
      <c r="D637" s="193" t="s">
        <v>490</v>
      </c>
      <c r="E637" s="194" t="s">
        <v>107</v>
      </c>
      <c r="F637" s="195">
        <v>1031.0999999999999</v>
      </c>
      <c r="G637" s="196" t="s">
        <v>1444</v>
      </c>
      <c r="H637" s="197">
        <v>44126</v>
      </c>
      <c r="L637" s="36"/>
    </row>
    <row r="638" spans="1:12" s="2" customFormat="1" ht="24.95" customHeight="1" x14ac:dyDescent="0.25">
      <c r="A638" s="107">
        <v>629</v>
      </c>
      <c r="B638" s="191">
        <v>44111</v>
      </c>
      <c r="C638" s="170">
        <v>58525</v>
      </c>
      <c r="D638" s="193" t="s">
        <v>504</v>
      </c>
      <c r="E638" s="194" t="s">
        <v>117</v>
      </c>
      <c r="F638" s="195">
        <v>6264.18</v>
      </c>
      <c r="G638" s="196" t="s">
        <v>1446</v>
      </c>
      <c r="H638" s="197">
        <v>44126</v>
      </c>
      <c r="L638" s="36"/>
    </row>
    <row r="639" spans="1:12" s="2" customFormat="1" ht="24.95" customHeight="1" x14ac:dyDescent="0.25">
      <c r="A639" s="107">
        <v>630</v>
      </c>
      <c r="B639" s="191">
        <v>44112</v>
      </c>
      <c r="C639" s="170">
        <v>331267</v>
      </c>
      <c r="D639" s="193" t="s">
        <v>540</v>
      </c>
      <c r="E639" s="194" t="s">
        <v>117</v>
      </c>
      <c r="F639" s="195">
        <v>755.86</v>
      </c>
      <c r="G639" s="196" t="s">
        <v>1447</v>
      </c>
      <c r="H639" s="197">
        <v>44127</v>
      </c>
      <c r="L639" s="36"/>
    </row>
    <row r="640" spans="1:12" s="2" customFormat="1" ht="24.95" customHeight="1" x14ac:dyDescent="0.25">
      <c r="A640" s="107">
        <v>631</v>
      </c>
      <c r="B640" s="191">
        <v>44097</v>
      </c>
      <c r="C640" s="192" t="s">
        <v>1448</v>
      </c>
      <c r="D640" s="193" t="s">
        <v>1134</v>
      </c>
      <c r="E640" s="194" t="s">
        <v>106</v>
      </c>
      <c r="F640" s="195">
        <v>2122.1999999999998</v>
      </c>
      <c r="G640" s="196" t="s">
        <v>1450</v>
      </c>
      <c r="H640" s="197">
        <v>44127</v>
      </c>
      <c r="L640" s="36"/>
    </row>
    <row r="641" spans="1:12" s="2" customFormat="1" ht="24.95" customHeight="1" x14ac:dyDescent="0.25">
      <c r="A641" s="107">
        <v>632</v>
      </c>
      <c r="B641" s="191">
        <v>44097</v>
      </c>
      <c r="C641" s="192" t="s">
        <v>1449</v>
      </c>
      <c r="D641" s="193" t="s">
        <v>739</v>
      </c>
      <c r="E641" s="194" t="s">
        <v>106</v>
      </c>
      <c r="F641" s="195">
        <v>4650</v>
      </c>
      <c r="G641" s="196" t="s">
        <v>1451</v>
      </c>
      <c r="H641" s="197">
        <v>44127</v>
      </c>
      <c r="L641" s="36"/>
    </row>
    <row r="642" spans="1:12" s="2" customFormat="1" ht="24.95" customHeight="1" x14ac:dyDescent="0.25">
      <c r="A642" s="107">
        <v>633</v>
      </c>
      <c r="B642" s="191">
        <v>44097</v>
      </c>
      <c r="C642" s="170">
        <v>37380</v>
      </c>
      <c r="D642" s="193" t="s">
        <v>670</v>
      </c>
      <c r="E642" s="194" t="s">
        <v>107</v>
      </c>
      <c r="F642" s="195">
        <v>616</v>
      </c>
      <c r="G642" s="196" t="s">
        <v>1452</v>
      </c>
      <c r="H642" s="197">
        <v>44127</v>
      </c>
      <c r="L642" s="36"/>
    </row>
    <row r="643" spans="1:12" s="2" customFormat="1" ht="24.95" customHeight="1" x14ac:dyDescent="0.25">
      <c r="A643" s="107">
        <v>634</v>
      </c>
      <c r="B643" s="191">
        <v>44075</v>
      </c>
      <c r="C643" s="170">
        <v>62415492</v>
      </c>
      <c r="D643" s="193" t="s">
        <v>629</v>
      </c>
      <c r="E643" s="194" t="s">
        <v>439</v>
      </c>
      <c r="F643" s="195">
        <v>23083.88</v>
      </c>
      <c r="G643" s="196" t="s">
        <v>1453</v>
      </c>
      <c r="H643" s="197">
        <v>44130</v>
      </c>
      <c r="L643" s="36"/>
    </row>
    <row r="644" spans="1:12" s="2" customFormat="1" ht="24.95" customHeight="1" x14ac:dyDescent="0.25">
      <c r="A644" s="107">
        <v>635</v>
      </c>
      <c r="B644" s="191">
        <v>44083</v>
      </c>
      <c r="C644" s="192" t="s">
        <v>1454</v>
      </c>
      <c r="D644" s="193" t="s">
        <v>1134</v>
      </c>
      <c r="E644" s="194" t="s">
        <v>106</v>
      </c>
      <c r="F644" s="195">
        <v>1804.3</v>
      </c>
      <c r="G644" s="196" t="s">
        <v>1455</v>
      </c>
      <c r="H644" s="197">
        <v>44130</v>
      </c>
      <c r="L644" s="36"/>
    </row>
    <row r="645" spans="1:12" s="2" customFormat="1" ht="24.95" customHeight="1" x14ac:dyDescent="0.25">
      <c r="A645" s="107">
        <v>636</v>
      </c>
      <c r="B645" s="191">
        <v>44098</v>
      </c>
      <c r="C645" s="170">
        <v>62042</v>
      </c>
      <c r="D645" s="193" t="s">
        <v>1408</v>
      </c>
      <c r="E645" s="194" t="s">
        <v>106</v>
      </c>
      <c r="F645" s="195">
        <v>7020</v>
      </c>
      <c r="G645" s="196" t="s">
        <v>1456</v>
      </c>
      <c r="H645" s="197">
        <v>44130</v>
      </c>
      <c r="L645" s="36"/>
    </row>
    <row r="646" spans="1:12" s="2" customFormat="1" ht="24.95" customHeight="1" x14ac:dyDescent="0.25">
      <c r="A646" s="107">
        <v>637</v>
      </c>
      <c r="B646" s="191">
        <v>44075</v>
      </c>
      <c r="C646" s="192" t="s">
        <v>1458</v>
      </c>
      <c r="D646" s="193" t="s">
        <v>1378</v>
      </c>
      <c r="E646" s="194" t="s">
        <v>107</v>
      </c>
      <c r="F646" s="195">
        <v>877.33</v>
      </c>
      <c r="G646" s="196" t="s">
        <v>1457</v>
      </c>
      <c r="H646" s="197">
        <v>44131</v>
      </c>
      <c r="L646" s="36"/>
    </row>
    <row r="647" spans="1:12" s="2" customFormat="1" ht="24.95" customHeight="1" x14ac:dyDescent="0.25">
      <c r="A647" s="107">
        <v>638</v>
      </c>
      <c r="B647" s="191">
        <v>44088</v>
      </c>
      <c r="C647" s="192" t="s">
        <v>1460</v>
      </c>
      <c r="D647" s="193" t="s">
        <v>918</v>
      </c>
      <c r="E647" s="194" t="s">
        <v>107</v>
      </c>
      <c r="F647" s="195">
        <v>3975.7</v>
      </c>
      <c r="G647" s="196" t="s">
        <v>1459</v>
      </c>
      <c r="H647" s="197">
        <v>44133</v>
      </c>
      <c r="L647" s="36"/>
    </row>
    <row r="648" spans="1:12" s="2" customFormat="1" ht="24.95" customHeight="1" x14ac:dyDescent="0.25">
      <c r="A648" s="107">
        <v>639</v>
      </c>
      <c r="B648" s="191">
        <v>44118</v>
      </c>
      <c r="C648" s="170">
        <v>58715</v>
      </c>
      <c r="D648" s="193" t="s">
        <v>504</v>
      </c>
      <c r="E648" s="194" t="s">
        <v>117</v>
      </c>
      <c r="F648" s="195">
        <v>6264.18</v>
      </c>
      <c r="G648" s="196" t="s">
        <v>1463</v>
      </c>
      <c r="H648" s="197">
        <v>44133</v>
      </c>
      <c r="L648" s="36"/>
    </row>
    <row r="649" spans="1:12" s="2" customFormat="1" ht="24.95" customHeight="1" x14ac:dyDescent="0.25">
      <c r="A649" s="107">
        <v>640</v>
      </c>
      <c r="B649" s="191">
        <v>44103</v>
      </c>
      <c r="C649" s="170">
        <v>140911</v>
      </c>
      <c r="D649" s="193" t="s">
        <v>1461</v>
      </c>
      <c r="E649" s="194" t="s">
        <v>106</v>
      </c>
      <c r="F649" s="195">
        <v>618</v>
      </c>
      <c r="G649" s="196" t="s">
        <v>1464</v>
      </c>
      <c r="H649" s="197">
        <v>44133</v>
      </c>
      <c r="L649" s="36"/>
    </row>
    <row r="650" spans="1:12" s="2" customFormat="1" ht="24.95" customHeight="1" x14ac:dyDescent="0.25">
      <c r="A650" s="107">
        <v>641</v>
      </c>
      <c r="B650" s="191">
        <v>44098</v>
      </c>
      <c r="C650" s="192" t="s">
        <v>1462</v>
      </c>
      <c r="D650" s="193" t="s">
        <v>490</v>
      </c>
      <c r="E650" s="194" t="s">
        <v>107</v>
      </c>
      <c r="F650" s="195">
        <v>1031.0999999999999</v>
      </c>
      <c r="G650" s="196" t="s">
        <v>1465</v>
      </c>
      <c r="H650" s="197">
        <v>44133</v>
      </c>
      <c r="L650" s="36"/>
    </row>
    <row r="651" spans="1:12" s="2" customFormat="1" ht="24.95" customHeight="1" x14ac:dyDescent="0.25">
      <c r="A651" s="107">
        <v>642</v>
      </c>
      <c r="B651" s="191">
        <v>44105</v>
      </c>
      <c r="C651" s="170">
        <v>124890</v>
      </c>
      <c r="D651" s="193" t="s">
        <v>490</v>
      </c>
      <c r="E651" s="194" t="s">
        <v>107</v>
      </c>
      <c r="F651" s="195">
        <v>454</v>
      </c>
      <c r="G651" s="196" t="s">
        <v>1466</v>
      </c>
      <c r="H651" s="197">
        <v>44133</v>
      </c>
      <c r="L651" s="36"/>
    </row>
    <row r="652" spans="1:12" s="2" customFormat="1" ht="24.95" customHeight="1" x14ac:dyDescent="0.25">
      <c r="A652" s="107">
        <v>643</v>
      </c>
      <c r="B652" s="191">
        <v>44110</v>
      </c>
      <c r="C652" s="170">
        <v>6217</v>
      </c>
      <c r="D652" s="193" t="s">
        <v>505</v>
      </c>
      <c r="E652" s="194" t="s">
        <v>111</v>
      </c>
      <c r="F652" s="195">
        <v>94112.75</v>
      </c>
      <c r="G652" s="196" t="s">
        <v>654</v>
      </c>
      <c r="H652" s="197">
        <v>44134</v>
      </c>
      <c r="L652" s="36"/>
    </row>
    <row r="653" spans="1:12" s="2" customFormat="1" ht="24.95" customHeight="1" x14ac:dyDescent="0.25">
      <c r="A653" s="107">
        <v>644</v>
      </c>
      <c r="B653" s="191">
        <v>44123</v>
      </c>
      <c r="C653" s="170">
        <v>262</v>
      </c>
      <c r="D653" s="193" t="s">
        <v>506</v>
      </c>
      <c r="E653" s="194" t="s">
        <v>111</v>
      </c>
      <c r="F653" s="195">
        <v>69420.2</v>
      </c>
      <c r="G653" s="196" t="s">
        <v>657</v>
      </c>
      <c r="H653" s="197">
        <v>44134</v>
      </c>
      <c r="L653" s="36"/>
    </row>
    <row r="654" spans="1:12" s="2" customFormat="1" ht="24.95" customHeight="1" x14ac:dyDescent="0.25">
      <c r="A654" s="107">
        <v>645</v>
      </c>
      <c r="B654" s="191">
        <v>44117</v>
      </c>
      <c r="C654" s="170">
        <v>200249185</v>
      </c>
      <c r="D654" s="193" t="s">
        <v>491</v>
      </c>
      <c r="E654" s="194" t="s">
        <v>439</v>
      </c>
      <c r="F654" s="195">
        <v>41890.97</v>
      </c>
      <c r="G654" s="196" t="s">
        <v>1467</v>
      </c>
      <c r="H654" s="197">
        <v>44134</v>
      </c>
      <c r="L654" s="36"/>
    </row>
    <row r="655" spans="1:12" s="2" customFormat="1" ht="24.95" customHeight="1" x14ac:dyDescent="0.25">
      <c r="A655" s="107">
        <v>646</v>
      </c>
      <c r="B655" s="191">
        <v>44104</v>
      </c>
      <c r="C655" s="192" t="s">
        <v>1468</v>
      </c>
      <c r="D655" s="193" t="s">
        <v>1134</v>
      </c>
      <c r="E655" s="194" t="s">
        <v>106</v>
      </c>
      <c r="F655" s="195">
        <v>2533.75</v>
      </c>
      <c r="G655" s="196" t="s">
        <v>1469</v>
      </c>
      <c r="H655" s="197">
        <v>44134</v>
      </c>
      <c r="L655" s="36"/>
    </row>
    <row r="656" spans="1:12" s="2" customFormat="1" ht="24.95" customHeight="1" x14ac:dyDescent="0.25">
      <c r="A656" s="107">
        <v>647</v>
      </c>
      <c r="B656" s="191">
        <v>44119</v>
      </c>
      <c r="C656" s="170">
        <v>58802</v>
      </c>
      <c r="D656" s="193" t="s">
        <v>504</v>
      </c>
      <c r="E656" s="194" t="s">
        <v>117</v>
      </c>
      <c r="F656" s="195">
        <v>5604.03</v>
      </c>
      <c r="G656" s="196" t="s">
        <v>1470</v>
      </c>
      <c r="H656" s="197">
        <v>44134</v>
      </c>
      <c r="L656" s="36"/>
    </row>
    <row r="657" spans="1:12" s="2" customFormat="1" ht="24.95" customHeight="1" x14ac:dyDescent="0.25">
      <c r="A657" s="107">
        <v>648</v>
      </c>
      <c r="B657" s="191">
        <v>44106</v>
      </c>
      <c r="C657" s="170">
        <v>1252</v>
      </c>
      <c r="D657" s="193" t="s">
        <v>477</v>
      </c>
      <c r="E657" s="194" t="s">
        <v>107</v>
      </c>
      <c r="F657" s="195">
        <v>460</v>
      </c>
      <c r="G657" s="196" t="s">
        <v>1471</v>
      </c>
      <c r="H657" s="197">
        <v>44134</v>
      </c>
      <c r="L657" s="36"/>
    </row>
    <row r="658" spans="1:12" s="2" customFormat="1" ht="24.95" customHeight="1" x14ac:dyDescent="0.25">
      <c r="A658" s="107">
        <v>649</v>
      </c>
      <c r="B658" s="191">
        <v>44090</v>
      </c>
      <c r="C658" s="170">
        <v>103732</v>
      </c>
      <c r="D658" s="193" t="s">
        <v>1474</v>
      </c>
      <c r="E658" s="194" t="s">
        <v>107</v>
      </c>
      <c r="F658" s="195">
        <v>1785</v>
      </c>
      <c r="G658" s="196" t="s">
        <v>1473</v>
      </c>
      <c r="H658" s="197">
        <v>44138</v>
      </c>
      <c r="L658" s="36"/>
    </row>
    <row r="659" spans="1:12" s="2" customFormat="1" ht="24.95" customHeight="1" x14ac:dyDescent="0.25">
      <c r="A659" s="107">
        <v>650</v>
      </c>
      <c r="B659" s="191">
        <v>44106</v>
      </c>
      <c r="C659" s="170">
        <v>104265</v>
      </c>
      <c r="D659" s="193" t="s">
        <v>1474</v>
      </c>
      <c r="E659" s="194" t="s">
        <v>107</v>
      </c>
      <c r="F659" s="195">
        <v>1785</v>
      </c>
      <c r="G659" s="196" t="s">
        <v>1473</v>
      </c>
      <c r="H659" s="197">
        <v>44138</v>
      </c>
      <c r="L659" s="36"/>
    </row>
    <row r="660" spans="1:12" s="2" customFormat="1" ht="24.95" customHeight="1" x14ac:dyDescent="0.25">
      <c r="A660" s="107">
        <v>651</v>
      </c>
      <c r="B660" s="191">
        <v>44105</v>
      </c>
      <c r="C660" s="170">
        <v>43863</v>
      </c>
      <c r="D660" s="193" t="s">
        <v>493</v>
      </c>
      <c r="E660" s="194" t="s">
        <v>107</v>
      </c>
      <c r="F660" s="195">
        <v>550.5</v>
      </c>
      <c r="G660" s="196" t="s">
        <v>541</v>
      </c>
      <c r="H660" s="197">
        <v>44138</v>
      </c>
      <c r="L660" s="36"/>
    </row>
    <row r="661" spans="1:12" s="2" customFormat="1" ht="24.95" customHeight="1" x14ac:dyDescent="0.25">
      <c r="A661" s="107">
        <v>652</v>
      </c>
      <c r="B661" s="191">
        <v>44105</v>
      </c>
      <c r="C661" s="170">
        <v>102429</v>
      </c>
      <c r="D661" s="193" t="s">
        <v>485</v>
      </c>
      <c r="E661" s="194" t="s">
        <v>107</v>
      </c>
      <c r="F661" s="195">
        <v>311.64</v>
      </c>
      <c r="G661" s="196" t="s">
        <v>926</v>
      </c>
      <c r="H661" s="197">
        <v>44138</v>
      </c>
      <c r="L661" s="36"/>
    </row>
    <row r="662" spans="1:12" s="2" customFormat="1" ht="24.95" customHeight="1" x14ac:dyDescent="0.25">
      <c r="A662" s="107">
        <v>653</v>
      </c>
      <c r="B662" s="191">
        <v>44105</v>
      </c>
      <c r="C662" s="170">
        <v>989</v>
      </c>
      <c r="D662" s="193" t="s">
        <v>548</v>
      </c>
      <c r="E662" s="194" t="s">
        <v>111</v>
      </c>
      <c r="F662" s="195">
        <v>35480.449999999997</v>
      </c>
      <c r="G662" s="196" t="s">
        <v>1475</v>
      </c>
      <c r="H662" s="197">
        <v>44138</v>
      </c>
      <c r="L662" s="36"/>
    </row>
    <row r="663" spans="1:12" s="2" customFormat="1" ht="24.95" customHeight="1" x14ac:dyDescent="0.25">
      <c r="A663" s="107">
        <v>654</v>
      </c>
      <c r="B663" s="191">
        <v>44105</v>
      </c>
      <c r="C663" s="192" t="s">
        <v>1476</v>
      </c>
      <c r="D663" s="193" t="s">
        <v>1088</v>
      </c>
      <c r="E663" s="194" t="s">
        <v>107</v>
      </c>
      <c r="F663" s="195">
        <v>699.69</v>
      </c>
      <c r="G663" s="196" t="s">
        <v>1482</v>
      </c>
      <c r="H663" s="197">
        <v>44138</v>
      </c>
      <c r="L663" s="36"/>
    </row>
    <row r="664" spans="1:12" s="2" customFormat="1" ht="24.95" customHeight="1" x14ac:dyDescent="0.25">
      <c r="A664" s="107">
        <v>655</v>
      </c>
      <c r="B664" s="191">
        <v>44120</v>
      </c>
      <c r="C664" s="170">
        <v>332031</v>
      </c>
      <c r="D664" s="193" t="s">
        <v>540</v>
      </c>
      <c r="E664" s="194" t="s">
        <v>117</v>
      </c>
      <c r="F664" s="195">
        <v>213.42</v>
      </c>
      <c r="G664" s="196" t="s">
        <v>1483</v>
      </c>
      <c r="H664" s="197">
        <v>44138</v>
      </c>
      <c r="L664" s="36"/>
    </row>
    <row r="665" spans="1:12" s="2" customFormat="1" ht="24.95" customHeight="1" x14ac:dyDescent="0.25">
      <c r="A665" s="107">
        <v>656</v>
      </c>
      <c r="B665" s="191">
        <v>44105</v>
      </c>
      <c r="C665" s="192" t="s">
        <v>1477</v>
      </c>
      <c r="D665" s="193" t="s">
        <v>670</v>
      </c>
      <c r="E665" s="194" t="s">
        <v>107</v>
      </c>
      <c r="F665" s="195">
        <v>1150</v>
      </c>
      <c r="G665" s="196" t="s">
        <v>1484</v>
      </c>
      <c r="H665" s="197">
        <v>44138</v>
      </c>
      <c r="L665" s="36"/>
    </row>
    <row r="666" spans="1:12" s="2" customFormat="1" ht="24.95" customHeight="1" x14ac:dyDescent="0.25">
      <c r="A666" s="107">
        <v>657</v>
      </c>
      <c r="B666" s="191">
        <v>44106</v>
      </c>
      <c r="C666" s="170">
        <v>94516</v>
      </c>
      <c r="D666" s="193" t="s">
        <v>484</v>
      </c>
      <c r="E666" s="194" t="s">
        <v>107</v>
      </c>
      <c r="F666" s="195">
        <v>896.4</v>
      </c>
      <c r="G666" s="196" t="s">
        <v>1485</v>
      </c>
      <c r="H666" s="197">
        <v>44138</v>
      </c>
      <c r="L666" s="36"/>
    </row>
    <row r="667" spans="1:12" s="2" customFormat="1" ht="24.95" customHeight="1" x14ac:dyDescent="0.25">
      <c r="A667" s="107">
        <v>658</v>
      </c>
      <c r="B667" s="191">
        <v>44091</v>
      </c>
      <c r="C667" s="192" t="s">
        <v>1478</v>
      </c>
      <c r="D667" s="193" t="s">
        <v>1134</v>
      </c>
      <c r="E667" s="194" t="s">
        <v>106</v>
      </c>
      <c r="F667" s="195">
        <v>2084.6999999999998</v>
      </c>
      <c r="G667" s="196" t="s">
        <v>1486</v>
      </c>
      <c r="H667" s="197">
        <v>44138</v>
      </c>
      <c r="L667" s="36"/>
    </row>
    <row r="668" spans="1:12" s="2" customFormat="1" ht="24.95" customHeight="1" x14ac:dyDescent="0.25">
      <c r="A668" s="107">
        <v>659</v>
      </c>
      <c r="B668" s="191">
        <v>44109</v>
      </c>
      <c r="C668" s="192" t="s">
        <v>1479</v>
      </c>
      <c r="D668" s="193" t="s">
        <v>598</v>
      </c>
      <c r="E668" s="194" t="s">
        <v>107</v>
      </c>
      <c r="F668" s="195">
        <v>1537.2</v>
      </c>
      <c r="G668" s="196" t="s">
        <v>1487</v>
      </c>
      <c r="H668" s="197">
        <v>44138</v>
      </c>
      <c r="L668" s="36"/>
    </row>
    <row r="669" spans="1:12" s="2" customFormat="1" ht="24.95" customHeight="1" x14ac:dyDescent="0.25">
      <c r="A669" s="107">
        <v>660</v>
      </c>
      <c r="B669" s="191">
        <v>44076</v>
      </c>
      <c r="C669" s="192" t="s">
        <v>1480</v>
      </c>
      <c r="D669" s="193" t="s">
        <v>798</v>
      </c>
      <c r="E669" s="194" t="s">
        <v>107</v>
      </c>
      <c r="F669" s="195">
        <v>2266.66</v>
      </c>
      <c r="G669" s="196" t="s">
        <v>1488</v>
      </c>
      <c r="H669" s="197">
        <v>44138</v>
      </c>
      <c r="L669" s="36"/>
    </row>
    <row r="670" spans="1:12" s="2" customFormat="1" ht="24.95" customHeight="1" x14ac:dyDescent="0.25">
      <c r="A670" s="107">
        <v>661</v>
      </c>
      <c r="B670" s="191">
        <v>44106</v>
      </c>
      <c r="C670" s="192" t="s">
        <v>1481</v>
      </c>
      <c r="D670" s="193" t="s">
        <v>798</v>
      </c>
      <c r="E670" s="194" t="s">
        <v>107</v>
      </c>
      <c r="F670" s="195">
        <v>5333.33</v>
      </c>
      <c r="G670" s="196" t="s">
        <v>1489</v>
      </c>
      <c r="H670" s="197">
        <v>44138</v>
      </c>
      <c r="L670" s="36"/>
    </row>
    <row r="671" spans="1:12" s="2" customFormat="1" ht="24.95" customHeight="1" x14ac:dyDescent="0.25">
      <c r="A671" s="107">
        <v>662</v>
      </c>
      <c r="B671" s="191">
        <v>44124</v>
      </c>
      <c r="C671" s="170">
        <v>332408</v>
      </c>
      <c r="D671" s="193" t="s">
        <v>540</v>
      </c>
      <c r="E671" s="194" t="s">
        <v>117</v>
      </c>
      <c r="F671" s="195">
        <v>1554.24</v>
      </c>
      <c r="G671" s="196" t="s">
        <v>1490</v>
      </c>
      <c r="H671" s="197">
        <v>44139</v>
      </c>
      <c r="L671" s="36"/>
    </row>
    <row r="672" spans="1:12" s="2" customFormat="1" ht="24.95" customHeight="1" x14ac:dyDescent="0.25">
      <c r="A672" s="107">
        <v>663</v>
      </c>
      <c r="B672" s="191">
        <v>44110</v>
      </c>
      <c r="C672" s="170">
        <v>95631</v>
      </c>
      <c r="D672" s="193" t="s">
        <v>785</v>
      </c>
      <c r="E672" s="194" t="s">
        <v>106</v>
      </c>
      <c r="F672" s="195">
        <v>2220</v>
      </c>
      <c r="G672" s="196" t="s">
        <v>1491</v>
      </c>
      <c r="H672" s="197">
        <v>44140</v>
      </c>
      <c r="L672" s="36"/>
    </row>
    <row r="673" spans="1:12" s="2" customFormat="1" ht="24.95" customHeight="1" x14ac:dyDescent="0.25">
      <c r="A673" s="107">
        <v>664</v>
      </c>
      <c r="B673" s="191">
        <v>44095</v>
      </c>
      <c r="C673" s="170">
        <v>49733</v>
      </c>
      <c r="D673" s="193" t="s">
        <v>1492</v>
      </c>
      <c r="E673" s="194" t="s">
        <v>106</v>
      </c>
      <c r="F673" s="195">
        <v>4252.5</v>
      </c>
      <c r="G673" s="196" t="s">
        <v>1494</v>
      </c>
      <c r="H673" s="197">
        <v>44140</v>
      </c>
      <c r="L673" s="36"/>
    </row>
    <row r="674" spans="1:12" s="2" customFormat="1" ht="24.95" customHeight="1" x14ac:dyDescent="0.25">
      <c r="A674" s="107">
        <v>665</v>
      </c>
      <c r="B674" s="191">
        <v>44110</v>
      </c>
      <c r="C674" s="170">
        <v>5421</v>
      </c>
      <c r="D674" s="193" t="s">
        <v>1493</v>
      </c>
      <c r="E674" s="194" t="s">
        <v>106</v>
      </c>
      <c r="F674" s="195">
        <v>1007.72</v>
      </c>
      <c r="G674" s="196" t="s">
        <v>1495</v>
      </c>
      <c r="H674" s="197">
        <v>44140</v>
      </c>
      <c r="L674" s="36"/>
    </row>
    <row r="675" spans="1:12" s="2" customFormat="1" ht="24.95" customHeight="1" x14ac:dyDescent="0.25">
      <c r="A675" s="107">
        <v>666</v>
      </c>
      <c r="B675" s="191">
        <v>44125</v>
      </c>
      <c r="C675" s="170">
        <v>58989</v>
      </c>
      <c r="D675" s="193" t="s">
        <v>504</v>
      </c>
      <c r="E675" s="194" t="s">
        <v>117</v>
      </c>
      <c r="F675" s="195">
        <v>6594.25</v>
      </c>
      <c r="G675" s="196" t="s">
        <v>1496</v>
      </c>
      <c r="H675" s="197">
        <v>44140</v>
      </c>
      <c r="L675" s="36"/>
    </row>
    <row r="676" spans="1:12" s="2" customFormat="1" ht="24.95" customHeight="1" x14ac:dyDescent="0.25">
      <c r="A676" s="107">
        <v>667</v>
      </c>
      <c r="B676" s="191">
        <v>44113</v>
      </c>
      <c r="C676" s="170">
        <v>22153</v>
      </c>
      <c r="D676" s="193" t="s">
        <v>1498</v>
      </c>
      <c r="E676" s="194" t="s">
        <v>107</v>
      </c>
      <c r="F676" s="195">
        <v>1434</v>
      </c>
      <c r="G676" s="196" t="s">
        <v>1497</v>
      </c>
      <c r="H676" s="197">
        <v>44141</v>
      </c>
      <c r="L676" s="36"/>
    </row>
    <row r="677" spans="1:12" s="2" customFormat="1" ht="24.95" customHeight="1" x14ac:dyDescent="0.25">
      <c r="A677" s="107">
        <v>668</v>
      </c>
      <c r="B677" s="191">
        <v>44096</v>
      </c>
      <c r="C677" s="170">
        <v>195094</v>
      </c>
      <c r="D677" s="193" t="s">
        <v>501</v>
      </c>
      <c r="E677" s="194" t="s">
        <v>107</v>
      </c>
      <c r="F677" s="195">
        <v>322.5</v>
      </c>
      <c r="G677" s="196" t="s">
        <v>1499</v>
      </c>
      <c r="H677" s="197">
        <v>44141</v>
      </c>
      <c r="L677" s="36"/>
    </row>
    <row r="678" spans="1:12" s="2" customFormat="1" ht="24.95" customHeight="1" x14ac:dyDescent="0.25">
      <c r="A678" s="107">
        <v>669</v>
      </c>
      <c r="B678" s="191">
        <v>44111</v>
      </c>
      <c r="C678" s="192" t="s">
        <v>1500</v>
      </c>
      <c r="D678" s="193" t="s">
        <v>1134</v>
      </c>
      <c r="E678" s="194" t="s">
        <v>106</v>
      </c>
      <c r="F678" s="195">
        <v>2269.25</v>
      </c>
      <c r="G678" s="196" t="s">
        <v>1501</v>
      </c>
      <c r="H678" s="197">
        <v>44141</v>
      </c>
      <c r="L678" s="36"/>
    </row>
    <row r="679" spans="1:12" s="2" customFormat="1" ht="24.95" customHeight="1" x14ac:dyDescent="0.25">
      <c r="A679" s="107">
        <v>670</v>
      </c>
      <c r="B679" s="191">
        <v>44113</v>
      </c>
      <c r="C679" s="170">
        <v>574258</v>
      </c>
      <c r="D679" s="193" t="s">
        <v>900</v>
      </c>
      <c r="E679" s="194" t="s">
        <v>106</v>
      </c>
      <c r="F679" s="195">
        <v>1008</v>
      </c>
      <c r="G679" s="196" t="s">
        <v>1502</v>
      </c>
      <c r="H679" s="197">
        <v>44141</v>
      </c>
      <c r="L679" s="36"/>
    </row>
    <row r="680" spans="1:12" s="2" customFormat="1" ht="24.95" customHeight="1" x14ac:dyDescent="0.25">
      <c r="A680" s="107">
        <v>671</v>
      </c>
      <c r="B680" s="191">
        <v>44097</v>
      </c>
      <c r="C680" s="192" t="s">
        <v>1504</v>
      </c>
      <c r="D680" s="193" t="s">
        <v>739</v>
      </c>
      <c r="E680" s="194" t="s">
        <v>106</v>
      </c>
      <c r="F680" s="195">
        <v>4650</v>
      </c>
      <c r="G680" s="196" t="s">
        <v>1503</v>
      </c>
      <c r="H680" s="197">
        <v>44144</v>
      </c>
      <c r="L680" s="36"/>
    </row>
    <row r="681" spans="1:12" s="2" customFormat="1" ht="24.95" customHeight="1" x14ac:dyDescent="0.25">
      <c r="A681" s="107">
        <v>672</v>
      </c>
      <c r="B681" s="191">
        <v>44097</v>
      </c>
      <c r="C681" s="192" t="s">
        <v>1505</v>
      </c>
      <c r="D681" s="193" t="s">
        <v>1134</v>
      </c>
      <c r="E681" s="194" t="s">
        <v>106</v>
      </c>
      <c r="F681" s="195">
        <v>2122.1999999999998</v>
      </c>
      <c r="G681" s="196" t="s">
        <v>1506</v>
      </c>
      <c r="H681" s="197">
        <v>44144</v>
      </c>
      <c r="L681" s="36"/>
    </row>
    <row r="682" spans="1:12" s="2" customFormat="1" ht="24.95" customHeight="1" x14ac:dyDescent="0.25">
      <c r="A682" s="107">
        <v>673</v>
      </c>
      <c r="B682" s="191">
        <v>44130</v>
      </c>
      <c r="C682" s="170">
        <v>59102</v>
      </c>
      <c r="D682" s="193" t="s">
        <v>504</v>
      </c>
      <c r="E682" s="194" t="s">
        <v>117</v>
      </c>
      <c r="F682" s="195">
        <v>4946.29</v>
      </c>
      <c r="G682" s="196" t="s">
        <v>1507</v>
      </c>
      <c r="H682" s="197">
        <v>44145</v>
      </c>
      <c r="L682" s="36"/>
    </row>
    <row r="683" spans="1:12" s="2" customFormat="1" ht="24.95" customHeight="1" x14ac:dyDescent="0.25">
      <c r="A683" s="107">
        <v>674</v>
      </c>
      <c r="B683" s="191">
        <v>44131</v>
      </c>
      <c r="C683" s="170">
        <v>333069</v>
      </c>
      <c r="D683" s="193" t="s">
        <v>540</v>
      </c>
      <c r="E683" s="194" t="s">
        <v>117</v>
      </c>
      <c r="F683" s="195">
        <v>604.69000000000005</v>
      </c>
      <c r="G683" s="196" t="s">
        <v>1508</v>
      </c>
      <c r="H683" s="197">
        <v>44146</v>
      </c>
      <c r="L683" s="36"/>
    </row>
    <row r="684" spans="1:12" s="2" customFormat="1" ht="24.95" customHeight="1" x14ac:dyDescent="0.25">
      <c r="A684" s="107">
        <v>675</v>
      </c>
      <c r="B684" s="191">
        <v>44119</v>
      </c>
      <c r="C684" s="170">
        <v>575396</v>
      </c>
      <c r="D684" s="193" t="s">
        <v>900</v>
      </c>
      <c r="E684" s="194" t="s">
        <v>106</v>
      </c>
      <c r="F684" s="195">
        <v>1008</v>
      </c>
      <c r="G684" s="196" t="s">
        <v>1509</v>
      </c>
      <c r="H684" s="197">
        <v>44147</v>
      </c>
      <c r="L684" s="36"/>
    </row>
    <row r="685" spans="1:12" s="2" customFormat="1" ht="24.95" customHeight="1" x14ac:dyDescent="0.25">
      <c r="A685" s="107">
        <v>676</v>
      </c>
      <c r="B685" s="191">
        <v>44113</v>
      </c>
      <c r="C685" s="192" t="s">
        <v>1510</v>
      </c>
      <c r="D685" s="193" t="s">
        <v>1498</v>
      </c>
      <c r="E685" s="194" t="s">
        <v>107</v>
      </c>
      <c r="F685" s="195">
        <v>1434</v>
      </c>
      <c r="G685" s="196" t="s">
        <v>1497</v>
      </c>
      <c r="H685" s="197">
        <v>44148</v>
      </c>
      <c r="L685" s="36"/>
    </row>
    <row r="686" spans="1:12" s="2" customFormat="1" ht="24.95" customHeight="1" x14ac:dyDescent="0.25">
      <c r="A686" s="107">
        <v>677</v>
      </c>
      <c r="B686" s="191">
        <v>44118</v>
      </c>
      <c r="C686" s="170">
        <v>106306</v>
      </c>
      <c r="D686" s="193" t="s">
        <v>485</v>
      </c>
      <c r="E686" s="194" t="s">
        <v>106</v>
      </c>
      <c r="F686" s="195">
        <v>812.86</v>
      </c>
      <c r="G686" s="196" t="s">
        <v>926</v>
      </c>
      <c r="H686" s="197">
        <v>44148</v>
      </c>
      <c r="L686" s="36"/>
    </row>
    <row r="687" spans="1:12" s="2" customFormat="1" ht="24.95" customHeight="1" x14ac:dyDescent="0.25">
      <c r="A687" s="107">
        <v>678</v>
      </c>
      <c r="B687" s="191">
        <v>44120</v>
      </c>
      <c r="C687" s="170" t="s">
        <v>1511</v>
      </c>
      <c r="D687" s="193" t="s">
        <v>501</v>
      </c>
      <c r="E687" s="194" t="s">
        <v>107</v>
      </c>
      <c r="F687" s="195">
        <v>1655.64</v>
      </c>
      <c r="G687" s="196" t="s">
        <v>1515</v>
      </c>
      <c r="H687" s="197">
        <v>44148</v>
      </c>
      <c r="L687" s="36"/>
    </row>
    <row r="688" spans="1:12" s="2" customFormat="1" ht="24.95" customHeight="1" x14ac:dyDescent="0.25">
      <c r="A688" s="107">
        <v>679</v>
      </c>
      <c r="B688" s="191">
        <v>44118</v>
      </c>
      <c r="C688" s="170">
        <v>49823</v>
      </c>
      <c r="D688" s="193" t="s">
        <v>1245</v>
      </c>
      <c r="E688" s="194" t="s">
        <v>106</v>
      </c>
      <c r="F688" s="195">
        <v>1525</v>
      </c>
      <c r="G688" s="196" t="s">
        <v>1516</v>
      </c>
      <c r="H688" s="197">
        <v>44148</v>
      </c>
      <c r="L688" s="36"/>
    </row>
    <row r="689" spans="1:12" s="2" customFormat="1" ht="24.95" customHeight="1" x14ac:dyDescent="0.25">
      <c r="A689" s="107">
        <v>680</v>
      </c>
      <c r="B689" s="191">
        <v>44118</v>
      </c>
      <c r="C689" s="170" t="s">
        <v>1512</v>
      </c>
      <c r="D689" s="193" t="s">
        <v>512</v>
      </c>
      <c r="E689" s="194" t="s">
        <v>106</v>
      </c>
      <c r="F689" s="195">
        <v>4975</v>
      </c>
      <c r="G689" s="196" t="s">
        <v>1517</v>
      </c>
      <c r="H689" s="197">
        <v>44148</v>
      </c>
      <c r="L689" s="36"/>
    </row>
    <row r="690" spans="1:12" s="2" customFormat="1" ht="24.95" customHeight="1" x14ac:dyDescent="0.25">
      <c r="A690" s="107">
        <v>681</v>
      </c>
      <c r="B690" s="191">
        <v>44120</v>
      </c>
      <c r="C690" s="170">
        <v>129768</v>
      </c>
      <c r="D690" s="193" t="s">
        <v>490</v>
      </c>
      <c r="E690" s="194" t="s">
        <v>107</v>
      </c>
      <c r="F690" s="195">
        <v>348.1</v>
      </c>
      <c r="G690" s="196" t="s">
        <v>1518</v>
      </c>
      <c r="H690" s="197">
        <v>44148</v>
      </c>
      <c r="L690" s="36"/>
    </row>
    <row r="691" spans="1:12" s="2" customFormat="1" ht="24.95" customHeight="1" x14ac:dyDescent="0.25">
      <c r="A691" s="107">
        <v>682</v>
      </c>
      <c r="B691" s="191">
        <v>44118</v>
      </c>
      <c r="C691" s="170">
        <v>141941</v>
      </c>
      <c r="D691" s="193" t="s">
        <v>1461</v>
      </c>
      <c r="E691" s="194" t="s">
        <v>106</v>
      </c>
      <c r="F691" s="195">
        <v>618</v>
      </c>
      <c r="G691" s="196" t="s">
        <v>1519</v>
      </c>
      <c r="H691" s="197">
        <v>44148</v>
      </c>
      <c r="L691" s="36"/>
    </row>
    <row r="692" spans="1:12" s="2" customFormat="1" ht="24.95" customHeight="1" x14ac:dyDescent="0.25">
      <c r="A692" s="107">
        <v>683</v>
      </c>
      <c r="B692" s="191">
        <v>44103</v>
      </c>
      <c r="C692" s="170">
        <v>135549</v>
      </c>
      <c r="D692" s="193" t="s">
        <v>471</v>
      </c>
      <c r="E692" s="194" t="s">
        <v>106</v>
      </c>
      <c r="F692" s="195">
        <v>1200</v>
      </c>
      <c r="G692" s="196" t="s">
        <v>1520</v>
      </c>
      <c r="H692" s="197">
        <v>44148</v>
      </c>
      <c r="L692" s="36"/>
    </row>
    <row r="693" spans="1:12" s="2" customFormat="1" ht="24.95" customHeight="1" x14ac:dyDescent="0.25">
      <c r="A693" s="107">
        <v>684</v>
      </c>
      <c r="B693" s="191">
        <v>44118</v>
      </c>
      <c r="C693" s="170" t="s">
        <v>1513</v>
      </c>
      <c r="D693" s="193" t="s">
        <v>1134</v>
      </c>
      <c r="E693" s="194" t="s">
        <v>106</v>
      </c>
      <c r="F693" s="195">
        <v>2452.25</v>
      </c>
      <c r="G693" s="196" t="s">
        <v>1521</v>
      </c>
      <c r="H693" s="197">
        <v>44148</v>
      </c>
      <c r="L693" s="36"/>
    </row>
    <row r="694" spans="1:12" s="2" customFormat="1" ht="24.95" customHeight="1" x14ac:dyDescent="0.25">
      <c r="A694" s="107">
        <v>685</v>
      </c>
      <c r="B694" s="191">
        <v>44088</v>
      </c>
      <c r="C694" s="170" t="s">
        <v>1514</v>
      </c>
      <c r="D694" s="193" t="s">
        <v>918</v>
      </c>
      <c r="E694" s="194" t="s">
        <v>107</v>
      </c>
      <c r="F694" s="195">
        <v>3975.7</v>
      </c>
      <c r="G694" s="196" t="s">
        <v>1522</v>
      </c>
      <c r="H694" s="197">
        <v>44148</v>
      </c>
      <c r="L694" s="36"/>
    </row>
    <row r="695" spans="1:12" s="2" customFormat="1" ht="24.95" customHeight="1" x14ac:dyDescent="0.25">
      <c r="A695" s="107">
        <v>686</v>
      </c>
      <c r="B695" s="191">
        <v>44133</v>
      </c>
      <c r="C695" s="170">
        <v>59194</v>
      </c>
      <c r="D695" s="193" t="s">
        <v>504</v>
      </c>
      <c r="E695" s="194" t="s">
        <v>117</v>
      </c>
      <c r="F695" s="195">
        <v>5934.11</v>
      </c>
      <c r="G695" s="196" t="s">
        <v>1523</v>
      </c>
      <c r="H695" s="197">
        <v>44148</v>
      </c>
      <c r="L695" s="36"/>
    </row>
    <row r="696" spans="1:12" s="2" customFormat="1" ht="24.95" customHeight="1" x14ac:dyDescent="0.25">
      <c r="A696" s="107">
        <v>687</v>
      </c>
      <c r="B696" s="191">
        <v>44120</v>
      </c>
      <c r="C696" s="170" t="s">
        <v>1524</v>
      </c>
      <c r="D696" s="193" t="s">
        <v>493</v>
      </c>
      <c r="E696" s="194" t="s">
        <v>107</v>
      </c>
      <c r="F696" s="195">
        <v>892.32</v>
      </c>
      <c r="G696" s="196" t="s">
        <v>541</v>
      </c>
      <c r="H696" s="197">
        <v>44151</v>
      </c>
      <c r="L696" s="36"/>
    </row>
    <row r="697" spans="1:12" s="2" customFormat="1" ht="24.95" customHeight="1" x14ac:dyDescent="0.25">
      <c r="A697" s="107">
        <v>688</v>
      </c>
      <c r="B697" s="191">
        <v>44119</v>
      </c>
      <c r="C697" s="170" t="s">
        <v>1525</v>
      </c>
      <c r="D697" s="193" t="s">
        <v>485</v>
      </c>
      <c r="E697" s="194" t="s">
        <v>107</v>
      </c>
      <c r="F697" s="195">
        <v>750</v>
      </c>
      <c r="G697" s="196" t="s">
        <v>926</v>
      </c>
      <c r="H697" s="197">
        <v>44151</v>
      </c>
      <c r="L697" s="36"/>
    </row>
    <row r="698" spans="1:12" s="2" customFormat="1" ht="24.95" customHeight="1" x14ac:dyDescent="0.25">
      <c r="A698" s="107">
        <v>689</v>
      </c>
      <c r="B698" s="191">
        <v>44119</v>
      </c>
      <c r="C698" s="170" t="s">
        <v>1527</v>
      </c>
      <c r="D698" s="193" t="s">
        <v>1088</v>
      </c>
      <c r="E698" s="194" t="s">
        <v>107</v>
      </c>
      <c r="F698" s="195">
        <v>1186.3699999999999</v>
      </c>
      <c r="G698" s="196" t="s">
        <v>1526</v>
      </c>
      <c r="H698" s="197">
        <v>44151</v>
      </c>
      <c r="L698" s="36"/>
    </row>
    <row r="699" spans="1:12" s="2" customFormat="1" ht="24.95" customHeight="1" x14ac:dyDescent="0.25">
      <c r="A699" s="107">
        <v>690</v>
      </c>
      <c r="B699" s="191">
        <v>44104</v>
      </c>
      <c r="C699" s="192" t="s">
        <v>1528</v>
      </c>
      <c r="D699" s="193" t="s">
        <v>1134</v>
      </c>
      <c r="E699" s="194" t="s">
        <v>106</v>
      </c>
      <c r="F699" s="195">
        <v>2533.75</v>
      </c>
      <c r="G699" s="196" t="s">
        <v>1536</v>
      </c>
      <c r="H699" s="197">
        <v>44151</v>
      </c>
      <c r="L699" s="36"/>
    </row>
    <row r="700" spans="1:12" s="2" customFormat="1" ht="24.95" customHeight="1" x14ac:dyDescent="0.25">
      <c r="A700" s="107">
        <v>691</v>
      </c>
      <c r="B700" s="191">
        <v>44119</v>
      </c>
      <c r="C700" s="170">
        <v>348408</v>
      </c>
      <c r="D700" s="193" t="s">
        <v>481</v>
      </c>
      <c r="E700" s="194" t="s">
        <v>107</v>
      </c>
      <c r="F700" s="195">
        <v>603.59</v>
      </c>
      <c r="G700" s="196" t="s">
        <v>1537</v>
      </c>
      <c r="H700" s="197">
        <v>44151</v>
      </c>
      <c r="L700" s="36"/>
    </row>
    <row r="701" spans="1:12" s="2" customFormat="1" ht="24.95" customHeight="1" x14ac:dyDescent="0.25">
      <c r="A701" s="107">
        <v>692</v>
      </c>
      <c r="B701" s="191">
        <v>44105</v>
      </c>
      <c r="C701" s="170">
        <v>7902</v>
      </c>
      <c r="D701" s="193" t="s">
        <v>1088</v>
      </c>
      <c r="E701" s="194" t="s">
        <v>107</v>
      </c>
      <c r="F701" s="195">
        <v>699.69</v>
      </c>
      <c r="G701" s="196" t="s">
        <v>1538</v>
      </c>
      <c r="H701" s="197">
        <v>44151</v>
      </c>
      <c r="L701" s="36"/>
    </row>
    <row r="702" spans="1:12" s="2" customFormat="1" ht="24.95" customHeight="1" x14ac:dyDescent="0.25">
      <c r="A702" s="107">
        <v>693</v>
      </c>
      <c r="B702" s="191">
        <v>44120</v>
      </c>
      <c r="C702" s="192" t="s">
        <v>1529</v>
      </c>
      <c r="D702" s="193" t="s">
        <v>546</v>
      </c>
      <c r="E702" s="194" t="s">
        <v>107</v>
      </c>
      <c r="F702" s="195">
        <v>894.24</v>
      </c>
      <c r="G702" s="196" t="s">
        <v>1539</v>
      </c>
      <c r="H702" s="197">
        <v>44151</v>
      </c>
      <c r="L702" s="36"/>
    </row>
    <row r="703" spans="1:12" s="2" customFormat="1" ht="24.95" customHeight="1" x14ac:dyDescent="0.25">
      <c r="A703" s="107">
        <v>694</v>
      </c>
      <c r="B703" s="191">
        <v>44105</v>
      </c>
      <c r="C703" s="192" t="s">
        <v>1530</v>
      </c>
      <c r="D703" s="193" t="s">
        <v>670</v>
      </c>
      <c r="E703" s="194" t="s">
        <v>107</v>
      </c>
      <c r="F703" s="195">
        <v>1150</v>
      </c>
      <c r="G703" s="196" t="s">
        <v>1540</v>
      </c>
      <c r="H703" s="197">
        <v>44151</v>
      </c>
      <c r="L703" s="36"/>
    </row>
    <row r="704" spans="1:12" s="2" customFormat="1" ht="24.95" customHeight="1" x14ac:dyDescent="0.25">
      <c r="A704" s="107">
        <v>695</v>
      </c>
      <c r="B704" s="191">
        <v>44106</v>
      </c>
      <c r="C704" s="192" t="s">
        <v>1531</v>
      </c>
      <c r="D704" s="193" t="s">
        <v>798</v>
      </c>
      <c r="E704" s="194" t="s">
        <v>107</v>
      </c>
      <c r="F704" s="195">
        <v>5333.33</v>
      </c>
      <c r="G704" s="196" t="s">
        <v>1541</v>
      </c>
      <c r="H704" s="197">
        <v>44151</v>
      </c>
      <c r="L704" s="36"/>
    </row>
    <row r="705" spans="1:12" s="2" customFormat="1" ht="24.95" customHeight="1" x14ac:dyDescent="0.25">
      <c r="A705" s="107">
        <v>696</v>
      </c>
      <c r="B705" s="191">
        <v>44120</v>
      </c>
      <c r="C705" s="192" t="s">
        <v>1532</v>
      </c>
      <c r="D705" s="193" t="s">
        <v>798</v>
      </c>
      <c r="E705" s="194" t="s">
        <v>107</v>
      </c>
      <c r="F705" s="195">
        <v>1500</v>
      </c>
      <c r="G705" s="196" t="s">
        <v>1542</v>
      </c>
      <c r="H705" s="197">
        <v>44151</v>
      </c>
      <c r="L705" s="36"/>
    </row>
    <row r="706" spans="1:12" s="2" customFormat="1" ht="24.95" customHeight="1" x14ac:dyDescent="0.25">
      <c r="A706" s="107">
        <v>697</v>
      </c>
      <c r="B706" s="191">
        <v>44090</v>
      </c>
      <c r="C706" s="170">
        <v>180568</v>
      </c>
      <c r="D706" s="193" t="s">
        <v>1207</v>
      </c>
      <c r="E706" s="194" t="s">
        <v>106</v>
      </c>
      <c r="F706" s="195">
        <v>2580</v>
      </c>
      <c r="G706" s="196" t="s">
        <v>1543</v>
      </c>
      <c r="H706" s="197">
        <v>44151</v>
      </c>
      <c r="L706" s="36"/>
    </row>
    <row r="707" spans="1:12" s="2" customFormat="1" ht="24.95" customHeight="1" x14ac:dyDescent="0.25">
      <c r="A707" s="107">
        <v>698</v>
      </c>
      <c r="B707" s="191">
        <v>44119</v>
      </c>
      <c r="C707" s="192" t="s">
        <v>1534</v>
      </c>
      <c r="D707" s="193" t="s">
        <v>1533</v>
      </c>
      <c r="E707" s="194" t="s">
        <v>107</v>
      </c>
      <c r="F707" s="195">
        <v>220</v>
      </c>
      <c r="G707" s="196" t="s">
        <v>1544</v>
      </c>
      <c r="H707" s="197">
        <v>44151</v>
      </c>
      <c r="L707" s="36"/>
    </row>
    <row r="708" spans="1:12" s="2" customFormat="1" ht="24.95" customHeight="1" x14ac:dyDescent="0.25">
      <c r="A708" s="107">
        <v>699</v>
      </c>
      <c r="B708" s="191">
        <v>44106</v>
      </c>
      <c r="C708" s="192" t="s">
        <v>1535</v>
      </c>
      <c r="D708" s="193" t="s">
        <v>598</v>
      </c>
      <c r="E708" s="194" t="s">
        <v>107</v>
      </c>
      <c r="F708" s="195">
        <v>1537.2</v>
      </c>
      <c r="G708" s="196" t="s">
        <v>1545</v>
      </c>
      <c r="H708" s="197">
        <v>44151</v>
      </c>
      <c r="L708" s="36"/>
    </row>
    <row r="709" spans="1:12" s="2" customFormat="1" ht="24.95" customHeight="1" x14ac:dyDescent="0.25">
      <c r="A709" s="107">
        <v>700</v>
      </c>
      <c r="B709" s="191">
        <v>44125</v>
      </c>
      <c r="C709" s="192" t="s">
        <v>1547</v>
      </c>
      <c r="D709" s="193" t="s">
        <v>488</v>
      </c>
      <c r="E709" s="194" t="s">
        <v>106</v>
      </c>
      <c r="F709" s="195">
        <v>2583.13</v>
      </c>
      <c r="G709" s="196" t="s">
        <v>1546</v>
      </c>
      <c r="H709" s="197">
        <v>44153</v>
      </c>
      <c r="L709" s="36"/>
    </row>
    <row r="710" spans="1:12" s="2" customFormat="1" ht="24.95" customHeight="1" x14ac:dyDescent="0.25">
      <c r="A710" s="107">
        <v>701</v>
      </c>
      <c r="B710" s="191">
        <v>44139</v>
      </c>
      <c r="C710" s="170">
        <v>59299</v>
      </c>
      <c r="D710" s="193" t="s">
        <v>504</v>
      </c>
      <c r="E710" s="194" t="s">
        <v>117</v>
      </c>
      <c r="F710" s="195">
        <v>4616.22</v>
      </c>
      <c r="G710" s="196" t="s">
        <v>1548</v>
      </c>
      <c r="H710" s="197">
        <v>44154</v>
      </c>
      <c r="L710" s="36"/>
    </row>
    <row r="711" spans="1:12" s="2" customFormat="1" ht="24.95" customHeight="1" x14ac:dyDescent="0.25">
      <c r="A711" s="107">
        <v>702</v>
      </c>
      <c r="B711" s="191">
        <v>44125</v>
      </c>
      <c r="C711" s="170">
        <v>96451</v>
      </c>
      <c r="D711" s="193" t="s">
        <v>785</v>
      </c>
      <c r="E711" s="194" t="s">
        <v>106</v>
      </c>
      <c r="F711" s="195">
        <v>1324.8</v>
      </c>
      <c r="G711" s="196" t="s">
        <v>1549</v>
      </c>
      <c r="H711" s="197">
        <v>44155</v>
      </c>
      <c r="L711" s="36"/>
    </row>
    <row r="712" spans="1:12" s="2" customFormat="1" ht="24.95" customHeight="1" x14ac:dyDescent="0.25">
      <c r="A712" s="107">
        <v>703</v>
      </c>
      <c r="B712" s="191">
        <v>44120</v>
      </c>
      <c r="C712" s="192" t="s">
        <v>1550</v>
      </c>
      <c r="D712" s="193" t="s">
        <v>501</v>
      </c>
      <c r="E712" s="194" t="s">
        <v>107</v>
      </c>
      <c r="F712" s="195">
        <v>1655.64</v>
      </c>
      <c r="G712" s="196" t="s">
        <v>1552</v>
      </c>
      <c r="H712" s="197">
        <v>44155</v>
      </c>
      <c r="L712" s="36"/>
    </row>
    <row r="713" spans="1:12" s="2" customFormat="1" ht="24.95" customHeight="1" x14ac:dyDescent="0.25">
      <c r="A713" s="107">
        <v>704</v>
      </c>
      <c r="B713" s="191">
        <v>44125</v>
      </c>
      <c r="C713" s="192" t="s">
        <v>1551</v>
      </c>
      <c r="D713" s="193" t="s">
        <v>1134</v>
      </c>
      <c r="E713" s="194" t="s">
        <v>106</v>
      </c>
      <c r="F713" s="195">
        <v>2415.5</v>
      </c>
      <c r="G713" s="196" t="s">
        <v>1553</v>
      </c>
      <c r="H713" s="197">
        <v>44155</v>
      </c>
      <c r="L713" s="36"/>
    </row>
    <row r="714" spans="1:12" s="2" customFormat="1" ht="24.95" customHeight="1" x14ac:dyDescent="0.25">
      <c r="A714" s="107">
        <v>705</v>
      </c>
      <c r="B714" s="191">
        <v>44141</v>
      </c>
      <c r="C714" s="170">
        <v>334011</v>
      </c>
      <c r="D714" s="193" t="s">
        <v>540</v>
      </c>
      <c r="E714" s="194" t="s">
        <v>117</v>
      </c>
      <c r="F714" s="195">
        <v>2317.06</v>
      </c>
      <c r="G714" s="196" t="s">
        <v>1554</v>
      </c>
      <c r="H714" s="197">
        <v>44158</v>
      </c>
      <c r="L714" s="36"/>
    </row>
    <row r="715" spans="1:12" s="2" customFormat="1" ht="24.95" customHeight="1" x14ac:dyDescent="0.25">
      <c r="A715" s="107">
        <v>706</v>
      </c>
      <c r="B715" s="191">
        <v>44111</v>
      </c>
      <c r="C715" s="192" t="s">
        <v>1555</v>
      </c>
      <c r="D715" s="193" t="s">
        <v>1134</v>
      </c>
      <c r="E715" s="194" t="s">
        <v>106</v>
      </c>
      <c r="F715" s="195">
        <v>2269.25</v>
      </c>
      <c r="G715" s="196" t="s">
        <v>1556</v>
      </c>
      <c r="H715" s="197">
        <v>44158</v>
      </c>
      <c r="L715" s="36"/>
    </row>
    <row r="716" spans="1:12" s="2" customFormat="1" ht="24.95" customHeight="1" x14ac:dyDescent="0.25">
      <c r="A716" s="107">
        <v>707</v>
      </c>
      <c r="B716" s="191">
        <v>44130</v>
      </c>
      <c r="C716" s="170">
        <v>578419</v>
      </c>
      <c r="D716" s="193" t="s">
        <v>900</v>
      </c>
      <c r="E716" s="194" t="s">
        <v>106</v>
      </c>
      <c r="F716" s="195">
        <v>1440</v>
      </c>
      <c r="G716" s="196" t="s">
        <v>1557</v>
      </c>
      <c r="H716" s="197">
        <v>44158</v>
      </c>
      <c r="L716" s="36"/>
    </row>
    <row r="717" spans="1:12" s="2" customFormat="1" ht="24.95" customHeight="1" x14ac:dyDescent="0.25">
      <c r="A717" s="107">
        <v>708</v>
      </c>
      <c r="B717" s="191">
        <v>44075</v>
      </c>
      <c r="C717" s="192" t="s">
        <v>1559</v>
      </c>
      <c r="D717" s="193" t="s">
        <v>1378</v>
      </c>
      <c r="E717" s="194" t="s">
        <v>107</v>
      </c>
      <c r="F717" s="195">
        <v>877.34</v>
      </c>
      <c r="G717" s="196" t="s">
        <v>1558</v>
      </c>
      <c r="H717" s="197">
        <v>44159</v>
      </c>
      <c r="L717" s="36"/>
    </row>
    <row r="718" spans="1:12" s="2" customFormat="1" ht="24.95" customHeight="1" x14ac:dyDescent="0.25">
      <c r="A718" s="107">
        <v>709</v>
      </c>
      <c r="B718" s="191">
        <v>44144</v>
      </c>
      <c r="C718" s="170">
        <v>59483</v>
      </c>
      <c r="D718" s="193" t="s">
        <v>504</v>
      </c>
      <c r="E718" s="194" t="s">
        <v>117</v>
      </c>
      <c r="F718" s="195">
        <v>5934.11</v>
      </c>
      <c r="G718" s="196" t="s">
        <v>1560</v>
      </c>
      <c r="H718" s="197">
        <v>44159</v>
      </c>
      <c r="L718" s="36"/>
    </row>
    <row r="719" spans="1:12" s="2" customFormat="1" ht="24.95" customHeight="1" x14ac:dyDescent="0.25">
      <c r="A719" s="107">
        <v>710</v>
      </c>
      <c r="B719" s="191">
        <v>44120</v>
      </c>
      <c r="C719" s="192" t="s">
        <v>1561</v>
      </c>
      <c r="D719" s="193" t="s">
        <v>493</v>
      </c>
      <c r="E719" s="194" t="s">
        <v>107</v>
      </c>
      <c r="F719" s="195">
        <v>892.31</v>
      </c>
      <c r="G719" s="196" t="s">
        <v>541</v>
      </c>
      <c r="H719" s="197">
        <v>44160</v>
      </c>
      <c r="L719" s="36"/>
    </row>
    <row r="720" spans="1:12" s="2" customFormat="1" ht="24.95" customHeight="1" x14ac:dyDescent="0.25">
      <c r="A720" s="107">
        <v>711</v>
      </c>
      <c r="B720" s="191">
        <v>44125</v>
      </c>
      <c r="C720" s="192" t="s">
        <v>1562</v>
      </c>
      <c r="D720" s="193" t="s">
        <v>488</v>
      </c>
      <c r="E720" s="194" t="s">
        <v>106</v>
      </c>
      <c r="F720" s="195">
        <v>2583.13</v>
      </c>
      <c r="G720" s="196" t="s">
        <v>1563</v>
      </c>
      <c r="H720" s="197">
        <v>44160</v>
      </c>
      <c r="L720" s="36"/>
    </row>
    <row r="721" spans="1:12" s="2" customFormat="1" ht="24.95" customHeight="1" x14ac:dyDescent="0.25">
      <c r="A721" s="107">
        <v>712</v>
      </c>
      <c r="B721" s="191">
        <v>44131</v>
      </c>
      <c r="C721" s="170">
        <v>62415492</v>
      </c>
      <c r="D721" s="193" t="s">
        <v>629</v>
      </c>
      <c r="E721" s="194" t="s">
        <v>439</v>
      </c>
      <c r="F721" s="195">
        <v>26801.89</v>
      </c>
      <c r="G721" s="196" t="s">
        <v>1564</v>
      </c>
      <c r="H721" s="197">
        <v>44160</v>
      </c>
      <c r="L721" s="36"/>
    </row>
    <row r="722" spans="1:12" s="2" customFormat="1" ht="24.95" customHeight="1" x14ac:dyDescent="0.25">
      <c r="A722" s="107">
        <v>713</v>
      </c>
      <c r="B722" s="191">
        <v>44131</v>
      </c>
      <c r="C722" s="170">
        <v>50005</v>
      </c>
      <c r="D722" s="193" t="s">
        <v>1566</v>
      </c>
      <c r="E722" s="194" t="s">
        <v>107</v>
      </c>
      <c r="F722" s="195">
        <v>1320</v>
      </c>
      <c r="G722" s="196" t="s">
        <v>1565</v>
      </c>
      <c r="H722" s="197">
        <v>44161</v>
      </c>
      <c r="L722" s="36"/>
    </row>
    <row r="723" spans="1:12" s="2" customFormat="1" ht="24.95" customHeight="1" x14ac:dyDescent="0.25">
      <c r="A723" s="107">
        <v>714</v>
      </c>
      <c r="B723" s="191">
        <v>44132</v>
      </c>
      <c r="C723" s="192" t="s">
        <v>1567</v>
      </c>
      <c r="D723" s="193" t="s">
        <v>485</v>
      </c>
      <c r="E723" s="194" t="s">
        <v>106</v>
      </c>
      <c r="F723" s="195">
        <v>951.38</v>
      </c>
      <c r="G723" s="196" t="s">
        <v>926</v>
      </c>
      <c r="H723" s="197">
        <v>44162</v>
      </c>
      <c r="L723" s="36"/>
    </row>
    <row r="724" spans="1:12" s="2" customFormat="1" ht="24.95" customHeight="1" x14ac:dyDescent="0.25">
      <c r="A724" s="107">
        <v>715</v>
      </c>
      <c r="B724" s="191">
        <v>44132</v>
      </c>
      <c r="C724" s="170">
        <v>96829</v>
      </c>
      <c r="D724" s="193" t="s">
        <v>785</v>
      </c>
      <c r="E724" s="194" t="s">
        <v>106</v>
      </c>
      <c r="F724" s="195">
        <v>708</v>
      </c>
      <c r="G724" s="196" t="s">
        <v>1568</v>
      </c>
      <c r="H724" s="197">
        <v>44162</v>
      </c>
      <c r="L724" s="36"/>
    </row>
    <row r="725" spans="1:12" s="2" customFormat="1" ht="24.95" customHeight="1" x14ac:dyDescent="0.25">
      <c r="A725" s="107">
        <v>716</v>
      </c>
      <c r="B725" s="191">
        <v>44120</v>
      </c>
      <c r="C725" s="192" t="s">
        <v>1569</v>
      </c>
      <c r="D725" s="193" t="s">
        <v>501</v>
      </c>
      <c r="E725" s="194" t="s">
        <v>107</v>
      </c>
      <c r="F725" s="195">
        <v>1655.64</v>
      </c>
      <c r="G725" s="196" t="s">
        <v>1573</v>
      </c>
      <c r="H725" s="197">
        <v>44162</v>
      </c>
      <c r="L725" s="36"/>
    </row>
    <row r="726" spans="1:12" s="2" customFormat="1" ht="24.95" customHeight="1" x14ac:dyDescent="0.25">
      <c r="A726" s="107">
        <v>717</v>
      </c>
      <c r="B726" s="191">
        <v>44134</v>
      </c>
      <c r="C726" s="170">
        <v>88038</v>
      </c>
      <c r="D726" s="193" t="s">
        <v>1570</v>
      </c>
      <c r="E726" s="194" t="s">
        <v>107</v>
      </c>
      <c r="F726" s="195">
        <v>615.5</v>
      </c>
      <c r="G726" s="196" t="s">
        <v>1574</v>
      </c>
      <c r="H726" s="197">
        <v>44162</v>
      </c>
      <c r="L726" s="36"/>
    </row>
    <row r="727" spans="1:12" s="2" customFormat="1" ht="24.95" customHeight="1" x14ac:dyDescent="0.25">
      <c r="A727" s="107">
        <v>718</v>
      </c>
      <c r="B727" s="191">
        <v>44132</v>
      </c>
      <c r="C727" s="192" t="s">
        <v>1571</v>
      </c>
      <c r="D727" s="193" t="s">
        <v>1134</v>
      </c>
      <c r="E727" s="194" t="s">
        <v>106</v>
      </c>
      <c r="F727" s="195">
        <v>1483.5</v>
      </c>
      <c r="G727" s="196" t="s">
        <v>1575</v>
      </c>
      <c r="H727" s="197">
        <v>44162</v>
      </c>
      <c r="L727" s="36"/>
    </row>
    <row r="728" spans="1:12" s="2" customFormat="1" ht="24.95" customHeight="1" x14ac:dyDescent="0.25">
      <c r="A728" s="107">
        <v>719</v>
      </c>
      <c r="B728" s="191">
        <v>44132</v>
      </c>
      <c r="C728" s="192" t="s">
        <v>1572</v>
      </c>
      <c r="D728" s="193" t="s">
        <v>739</v>
      </c>
      <c r="E728" s="194" t="s">
        <v>106</v>
      </c>
      <c r="F728" s="195">
        <v>3041.4</v>
      </c>
      <c r="G728" s="196" t="s">
        <v>1576</v>
      </c>
      <c r="H728" s="197">
        <v>44162</v>
      </c>
      <c r="L728" s="36"/>
    </row>
    <row r="729" spans="1:12" s="2" customFormat="1" ht="24.95" customHeight="1" x14ac:dyDescent="0.25">
      <c r="A729" s="107">
        <v>720</v>
      </c>
      <c r="B729" s="191">
        <v>44132</v>
      </c>
      <c r="C729" s="170">
        <v>727</v>
      </c>
      <c r="D729" s="193" t="s">
        <v>569</v>
      </c>
      <c r="E729" s="194" t="s">
        <v>107</v>
      </c>
      <c r="F729" s="195">
        <v>1800</v>
      </c>
      <c r="G729" s="196" t="s">
        <v>1577</v>
      </c>
      <c r="H729" s="197">
        <v>44162</v>
      </c>
      <c r="L729" s="36"/>
    </row>
    <row r="730" spans="1:12" s="2" customFormat="1" ht="24.95" customHeight="1" x14ac:dyDescent="0.25">
      <c r="A730" s="107">
        <v>721</v>
      </c>
      <c r="B730" s="191">
        <v>44138</v>
      </c>
      <c r="C730" s="170">
        <v>6273</v>
      </c>
      <c r="D730" s="193" t="s">
        <v>505</v>
      </c>
      <c r="E730" s="194" t="s">
        <v>111</v>
      </c>
      <c r="F730" s="195">
        <v>94112.76</v>
      </c>
      <c r="G730" s="196" t="s">
        <v>654</v>
      </c>
      <c r="H730" s="197">
        <v>44165</v>
      </c>
      <c r="L730" s="36"/>
    </row>
    <row r="731" spans="1:12" s="2" customFormat="1" ht="24.95" customHeight="1" x14ac:dyDescent="0.25">
      <c r="A731" s="107">
        <v>722</v>
      </c>
      <c r="B731" s="191">
        <v>44134</v>
      </c>
      <c r="C731" s="170">
        <v>112390</v>
      </c>
      <c r="D731" s="193" t="s">
        <v>485</v>
      </c>
      <c r="E731" s="194" t="s">
        <v>107</v>
      </c>
      <c r="F731" s="195">
        <v>865</v>
      </c>
      <c r="G731" s="196" t="s">
        <v>926</v>
      </c>
      <c r="H731" s="197">
        <v>44165</v>
      </c>
      <c r="L731" s="36"/>
    </row>
    <row r="732" spans="1:12" s="2" customFormat="1" ht="24.95" customHeight="1" x14ac:dyDescent="0.25">
      <c r="A732" s="107">
        <v>723</v>
      </c>
      <c r="B732" s="191">
        <v>44119</v>
      </c>
      <c r="C732" s="192" t="s">
        <v>1578</v>
      </c>
      <c r="D732" s="193" t="s">
        <v>485</v>
      </c>
      <c r="E732" s="194" t="s">
        <v>107</v>
      </c>
      <c r="F732" s="195">
        <v>750</v>
      </c>
      <c r="G732" s="196" t="s">
        <v>926</v>
      </c>
      <c r="H732" s="197">
        <v>44165</v>
      </c>
      <c r="L732" s="36"/>
    </row>
    <row r="733" spans="1:12" s="2" customFormat="1" ht="24.95" customHeight="1" x14ac:dyDescent="0.25">
      <c r="A733" s="107">
        <v>724</v>
      </c>
      <c r="B733" s="191">
        <v>44160</v>
      </c>
      <c r="C733" s="170">
        <v>273</v>
      </c>
      <c r="D733" s="193" t="s">
        <v>506</v>
      </c>
      <c r="E733" s="194" t="s">
        <v>111</v>
      </c>
      <c r="F733" s="195">
        <v>65083.99</v>
      </c>
      <c r="G733" s="196" t="s">
        <v>657</v>
      </c>
      <c r="H733" s="197">
        <v>44165</v>
      </c>
      <c r="L733" s="36"/>
    </row>
    <row r="734" spans="1:12" s="2" customFormat="1" ht="24.95" customHeight="1" x14ac:dyDescent="0.25">
      <c r="A734" s="107">
        <v>725</v>
      </c>
      <c r="B734" s="191">
        <v>44118</v>
      </c>
      <c r="C734" s="192" t="s">
        <v>1579</v>
      </c>
      <c r="D734" s="193" t="s">
        <v>1134</v>
      </c>
      <c r="E734" s="194" t="s">
        <v>106</v>
      </c>
      <c r="F734" s="195">
        <v>2452.25</v>
      </c>
      <c r="G734" s="196" t="s">
        <v>1584</v>
      </c>
      <c r="H734" s="197">
        <v>44165</v>
      </c>
      <c r="L734" s="36"/>
    </row>
    <row r="735" spans="1:12" s="2" customFormat="1" ht="24.95" customHeight="1" x14ac:dyDescent="0.25">
      <c r="A735" s="107">
        <v>726</v>
      </c>
      <c r="B735" s="191">
        <v>44119</v>
      </c>
      <c r="C735" s="192" t="s">
        <v>1580</v>
      </c>
      <c r="D735" s="193" t="s">
        <v>1088</v>
      </c>
      <c r="E735" s="194" t="s">
        <v>107</v>
      </c>
      <c r="F735" s="195">
        <v>1186.3599999999999</v>
      </c>
      <c r="G735" s="196" t="s">
        <v>1588</v>
      </c>
      <c r="H735" s="197">
        <v>44165</v>
      </c>
      <c r="L735" s="36"/>
    </row>
    <row r="736" spans="1:12" s="2" customFormat="1" ht="24.95" customHeight="1" x14ac:dyDescent="0.25">
      <c r="A736" s="107">
        <v>727</v>
      </c>
      <c r="B736" s="191">
        <v>44134</v>
      </c>
      <c r="C736" s="192" t="s">
        <v>1581</v>
      </c>
      <c r="D736" s="193" t="s">
        <v>488</v>
      </c>
      <c r="E736" s="194" t="s">
        <v>107</v>
      </c>
      <c r="F736" s="195">
        <v>825</v>
      </c>
      <c r="G736" s="196" t="s">
        <v>1589</v>
      </c>
      <c r="H736" s="197">
        <v>44165</v>
      </c>
      <c r="L736" s="36"/>
    </row>
    <row r="737" spans="1:12" s="2" customFormat="1" ht="24.95" customHeight="1" x14ac:dyDescent="0.25">
      <c r="A737" s="107">
        <v>728</v>
      </c>
      <c r="B737" s="191">
        <v>44134</v>
      </c>
      <c r="C737" s="192" t="s">
        <v>1582</v>
      </c>
      <c r="D737" s="193" t="s">
        <v>546</v>
      </c>
      <c r="E737" s="194" t="s">
        <v>107</v>
      </c>
      <c r="F737" s="195">
        <v>1352.8</v>
      </c>
      <c r="G737" s="196" t="s">
        <v>1590</v>
      </c>
      <c r="H737" s="197">
        <v>44165</v>
      </c>
      <c r="L737" s="36"/>
    </row>
    <row r="738" spans="1:12" s="2" customFormat="1" ht="24.95" customHeight="1" x14ac:dyDescent="0.25">
      <c r="A738" s="107">
        <v>729</v>
      </c>
      <c r="B738" s="191">
        <v>44134</v>
      </c>
      <c r="C738" s="170">
        <v>535</v>
      </c>
      <c r="D738" s="193" t="s">
        <v>1583</v>
      </c>
      <c r="E738" s="194" t="s">
        <v>107</v>
      </c>
      <c r="F738" s="195">
        <v>534</v>
      </c>
      <c r="G738" s="196" t="s">
        <v>1591</v>
      </c>
      <c r="H738" s="197">
        <v>44165</v>
      </c>
      <c r="L738" s="36"/>
    </row>
    <row r="739" spans="1:12" s="2" customFormat="1" ht="24.95" customHeight="1" x14ac:dyDescent="0.25">
      <c r="A739" s="107">
        <v>730</v>
      </c>
      <c r="B739" s="191">
        <v>44120</v>
      </c>
      <c r="C739" s="192" t="s">
        <v>1585</v>
      </c>
      <c r="D739" s="193" t="s">
        <v>798</v>
      </c>
      <c r="E739" s="194" t="s">
        <v>107</v>
      </c>
      <c r="F739" s="195">
        <v>1500</v>
      </c>
      <c r="G739" s="196" t="s">
        <v>1592</v>
      </c>
      <c r="H739" s="197">
        <v>44165</v>
      </c>
      <c r="L739" s="36"/>
    </row>
    <row r="740" spans="1:12" s="2" customFormat="1" ht="24.95" customHeight="1" x14ac:dyDescent="0.25">
      <c r="A740" s="107">
        <v>731</v>
      </c>
      <c r="B740" s="191">
        <v>44120</v>
      </c>
      <c r="C740" s="192" t="s">
        <v>1586</v>
      </c>
      <c r="D740" s="193" t="s">
        <v>546</v>
      </c>
      <c r="E740" s="194" t="s">
        <v>107</v>
      </c>
      <c r="F740" s="195">
        <v>893.98</v>
      </c>
      <c r="G740" s="196" t="s">
        <v>1593</v>
      </c>
      <c r="H740" s="197">
        <v>44165</v>
      </c>
      <c r="L740" s="36"/>
    </row>
    <row r="741" spans="1:12" s="2" customFormat="1" ht="24.95" customHeight="1" x14ac:dyDescent="0.25">
      <c r="A741" s="107">
        <v>732</v>
      </c>
      <c r="B741" s="191">
        <v>44140</v>
      </c>
      <c r="C741" s="170">
        <v>200249185</v>
      </c>
      <c r="D741" s="193" t="s">
        <v>491</v>
      </c>
      <c r="E741" s="194" t="s">
        <v>439</v>
      </c>
      <c r="F741" s="195">
        <v>37154.93</v>
      </c>
      <c r="G741" s="196" t="s">
        <v>1594</v>
      </c>
      <c r="H741" s="197">
        <v>44165</v>
      </c>
      <c r="L741" s="36"/>
    </row>
    <row r="742" spans="1:12" s="2" customFormat="1" ht="24.95" customHeight="1" x14ac:dyDescent="0.25">
      <c r="A742" s="107">
        <v>733</v>
      </c>
      <c r="B742" s="191">
        <v>44118</v>
      </c>
      <c r="C742" s="192" t="s">
        <v>1512</v>
      </c>
      <c r="D742" s="193" t="s">
        <v>512</v>
      </c>
      <c r="E742" s="194" t="s">
        <v>106</v>
      </c>
      <c r="F742" s="195">
        <v>4975</v>
      </c>
      <c r="G742" s="196" t="s">
        <v>1595</v>
      </c>
      <c r="H742" s="197">
        <v>44165</v>
      </c>
      <c r="L742" s="36"/>
    </row>
    <row r="743" spans="1:12" s="2" customFormat="1" ht="24.95" customHeight="1" x14ac:dyDescent="0.25">
      <c r="A743" s="107">
        <v>734</v>
      </c>
      <c r="B743" s="191">
        <v>44119</v>
      </c>
      <c r="C743" s="192" t="s">
        <v>1587</v>
      </c>
      <c r="D743" s="193" t="s">
        <v>1533</v>
      </c>
      <c r="E743" s="194" t="s">
        <v>107</v>
      </c>
      <c r="F743" s="195">
        <v>220</v>
      </c>
      <c r="G743" s="196" t="s">
        <v>1596</v>
      </c>
      <c r="H743" s="197">
        <v>44165</v>
      </c>
      <c r="L743" s="36"/>
    </row>
    <row r="744" spans="1:12" s="2" customFormat="1" ht="24.95" customHeight="1" x14ac:dyDescent="0.25">
      <c r="A744" s="107">
        <v>735</v>
      </c>
      <c r="B744" s="191">
        <v>44148</v>
      </c>
      <c r="C744" s="170">
        <v>334747</v>
      </c>
      <c r="D744" s="193" t="s">
        <v>540</v>
      </c>
      <c r="E744" s="194" t="s">
        <v>117</v>
      </c>
      <c r="F744" s="195">
        <v>1340.82</v>
      </c>
      <c r="G744" s="196" t="s">
        <v>1597</v>
      </c>
      <c r="H744" s="197">
        <v>44165</v>
      </c>
      <c r="L744" s="36"/>
    </row>
    <row r="745" spans="1:12" s="2" customFormat="1" ht="24.95" customHeight="1" x14ac:dyDescent="0.25">
      <c r="A745" s="107">
        <v>736</v>
      </c>
      <c r="B745" s="191">
        <v>44106</v>
      </c>
      <c r="C745" s="192" t="s">
        <v>1598</v>
      </c>
      <c r="D745" s="193" t="s">
        <v>798</v>
      </c>
      <c r="E745" s="194" t="s">
        <v>107</v>
      </c>
      <c r="F745" s="195">
        <v>5333.34</v>
      </c>
      <c r="G745" s="196" t="s">
        <v>1599</v>
      </c>
      <c r="H745" s="197">
        <v>44166</v>
      </c>
      <c r="L745" s="36"/>
    </row>
    <row r="746" spans="1:12" s="2" customFormat="1" ht="24.95" customHeight="1" x14ac:dyDescent="0.25">
      <c r="A746" s="107">
        <v>737</v>
      </c>
      <c r="B746" s="191">
        <v>44152</v>
      </c>
      <c r="C746" s="170">
        <v>59725</v>
      </c>
      <c r="D746" s="193" t="s">
        <v>504</v>
      </c>
      <c r="E746" s="194" t="s">
        <v>117</v>
      </c>
      <c r="F746" s="195">
        <v>6594.25</v>
      </c>
      <c r="G746" s="196" t="s">
        <v>1600</v>
      </c>
      <c r="H746" s="197">
        <v>44167</v>
      </c>
      <c r="L746" s="36"/>
    </row>
    <row r="747" spans="1:12" s="2" customFormat="1" ht="24.95" customHeight="1" x14ac:dyDescent="0.25">
      <c r="A747" s="107">
        <v>738</v>
      </c>
      <c r="B747" s="191">
        <v>44125</v>
      </c>
      <c r="C747" s="192" t="s">
        <v>1602</v>
      </c>
      <c r="D747" s="193" t="s">
        <v>488</v>
      </c>
      <c r="E747" s="194" t="s">
        <v>106</v>
      </c>
      <c r="F747" s="195">
        <v>2583.13</v>
      </c>
      <c r="G747" s="196" t="s">
        <v>1601</v>
      </c>
      <c r="H747" s="197">
        <v>44167</v>
      </c>
      <c r="L747" s="36"/>
    </row>
    <row r="748" spans="1:12" s="2" customFormat="1" ht="24.95" customHeight="1" x14ac:dyDescent="0.25">
      <c r="A748" s="107">
        <v>739</v>
      </c>
      <c r="B748" s="191">
        <v>44138</v>
      </c>
      <c r="C748" s="170">
        <v>44011</v>
      </c>
      <c r="D748" s="193" t="s">
        <v>493</v>
      </c>
      <c r="E748" s="194" t="s">
        <v>107</v>
      </c>
      <c r="F748" s="195">
        <v>1359</v>
      </c>
      <c r="G748" s="196" t="s">
        <v>541</v>
      </c>
      <c r="H748" s="197">
        <v>44168</v>
      </c>
      <c r="L748" s="36"/>
    </row>
    <row r="749" spans="1:12" s="2" customFormat="1" ht="24.95" customHeight="1" x14ac:dyDescent="0.25">
      <c r="A749" s="107">
        <v>740</v>
      </c>
      <c r="B749" s="191">
        <v>44138</v>
      </c>
      <c r="C749" s="192" t="s">
        <v>1604</v>
      </c>
      <c r="D749" s="193" t="s">
        <v>798</v>
      </c>
      <c r="E749" s="194" t="s">
        <v>107</v>
      </c>
      <c r="F749" s="195">
        <v>4160</v>
      </c>
      <c r="G749" s="196" t="s">
        <v>1603</v>
      </c>
      <c r="H749" s="197">
        <v>44168</v>
      </c>
      <c r="L749" s="36"/>
    </row>
    <row r="750" spans="1:12" s="2" customFormat="1" ht="24.95" customHeight="1" x14ac:dyDescent="0.25">
      <c r="A750" s="107">
        <v>741</v>
      </c>
      <c r="B750" s="191">
        <v>44124</v>
      </c>
      <c r="C750" s="170">
        <v>104684</v>
      </c>
      <c r="D750" s="193" t="s">
        <v>1474</v>
      </c>
      <c r="E750" s="194" t="s">
        <v>107</v>
      </c>
      <c r="F750" s="195">
        <v>1020</v>
      </c>
      <c r="G750" s="196" t="s">
        <v>1473</v>
      </c>
      <c r="H750" s="197">
        <v>44169</v>
      </c>
      <c r="L750" s="36"/>
    </row>
    <row r="751" spans="1:12" s="2" customFormat="1" ht="24.95" customHeight="1" x14ac:dyDescent="0.25">
      <c r="A751" s="107">
        <v>742</v>
      </c>
      <c r="B751" s="191">
        <v>44120</v>
      </c>
      <c r="C751" s="192" t="s">
        <v>1606</v>
      </c>
      <c r="D751" s="193" t="s">
        <v>501</v>
      </c>
      <c r="E751" s="194" t="s">
        <v>107</v>
      </c>
      <c r="F751" s="195">
        <v>1655.64</v>
      </c>
      <c r="G751" s="196" t="s">
        <v>1605</v>
      </c>
      <c r="H751" s="197">
        <v>44169</v>
      </c>
      <c r="L751" s="36"/>
    </row>
    <row r="752" spans="1:12" s="2" customFormat="1" ht="24.95" customHeight="1" x14ac:dyDescent="0.25">
      <c r="A752" s="107">
        <v>743</v>
      </c>
      <c r="B752" s="191">
        <v>44139</v>
      </c>
      <c r="C752" s="192" t="s">
        <v>1609</v>
      </c>
      <c r="D752" s="193" t="s">
        <v>1134</v>
      </c>
      <c r="E752" s="194" t="s">
        <v>106</v>
      </c>
      <c r="F752" s="195">
        <v>1663.55</v>
      </c>
      <c r="G752" s="196" t="s">
        <v>1607</v>
      </c>
      <c r="H752" s="197">
        <v>44169</v>
      </c>
      <c r="L752" s="36"/>
    </row>
    <row r="753" spans="1:12" s="2" customFormat="1" ht="24.95" customHeight="1" x14ac:dyDescent="0.25">
      <c r="A753" s="107">
        <v>744</v>
      </c>
      <c r="B753" s="191">
        <v>44139</v>
      </c>
      <c r="C753" s="170">
        <v>1017</v>
      </c>
      <c r="D753" s="193" t="s">
        <v>548</v>
      </c>
      <c r="E753" s="194" t="s">
        <v>111</v>
      </c>
      <c r="F753" s="195">
        <v>37551.18</v>
      </c>
      <c r="G753" s="196" t="s">
        <v>1608</v>
      </c>
      <c r="H753" s="197">
        <v>44169</v>
      </c>
      <c r="L753" s="36"/>
    </row>
    <row r="754" spans="1:12" s="2" customFormat="1" ht="24.95" customHeight="1" x14ac:dyDescent="0.25">
      <c r="A754" s="107">
        <v>745</v>
      </c>
      <c r="B754" s="191">
        <v>44141</v>
      </c>
      <c r="C754" s="192" t="s">
        <v>1610</v>
      </c>
      <c r="D754" s="193" t="s">
        <v>485</v>
      </c>
      <c r="E754" s="194" t="s">
        <v>106</v>
      </c>
      <c r="F754" s="195">
        <v>179.57</v>
      </c>
      <c r="G754" s="196" t="s">
        <v>926</v>
      </c>
      <c r="H754" s="197">
        <v>44172</v>
      </c>
      <c r="L754" s="36"/>
    </row>
    <row r="755" spans="1:12" s="2" customFormat="1" ht="24.95" customHeight="1" x14ac:dyDescent="0.25">
      <c r="A755" s="107">
        <v>746</v>
      </c>
      <c r="B755" s="191">
        <v>44156</v>
      </c>
      <c r="C755" s="170">
        <v>59836</v>
      </c>
      <c r="D755" s="193" t="s">
        <v>504</v>
      </c>
      <c r="E755" s="194" t="s">
        <v>117</v>
      </c>
      <c r="F755" s="195">
        <v>4801.13</v>
      </c>
      <c r="G755" s="196" t="s">
        <v>1611</v>
      </c>
      <c r="H755" s="197">
        <v>44172</v>
      </c>
      <c r="L755" s="36"/>
    </row>
    <row r="756" spans="1:12" s="2" customFormat="1" ht="24.95" customHeight="1" x14ac:dyDescent="0.25">
      <c r="A756" s="107">
        <v>747</v>
      </c>
      <c r="B756" s="191">
        <v>44125</v>
      </c>
      <c r="C756" s="192" t="s">
        <v>1612</v>
      </c>
      <c r="D756" s="193" t="s">
        <v>1134</v>
      </c>
      <c r="E756" s="194" t="s">
        <v>106</v>
      </c>
      <c r="F756" s="195">
        <v>2415.5</v>
      </c>
      <c r="G756" s="196" t="s">
        <v>1613</v>
      </c>
      <c r="H756" s="197">
        <v>44172</v>
      </c>
      <c r="L756" s="36"/>
    </row>
    <row r="757" spans="1:12" s="2" customFormat="1" ht="24.95" customHeight="1" x14ac:dyDescent="0.25">
      <c r="A757" s="107">
        <v>748</v>
      </c>
      <c r="B757" s="191">
        <v>44141</v>
      </c>
      <c r="C757" s="170">
        <v>9812</v>
      </c>
      <c r="D757" s="193" t="s">
        <v>674</v>
      </c>
      <c r="E757" s="194" t="s">
        <v>106</v>
      </c>
      <c r="F757" s="195">
        <v>1287.3</v>
      </c>
      <c r="G757" s="196" t="s">
        <v>1614</v>
      </c>
      <c r="H757" s="197">
        <v>44172</v>
      </c>
      <c r="L757" s="36"/>
    </row>
    <row r="758" spans="1:12" s="2" customFormat="1" ht="24.95" customHeight="1" x14ac:dyDescent="0.25">
      <c r="A758" s="107">
        <v>749</v>
      </c>
      <c r="B758" s="191">
        <v>44144</v>
      </c>
      <c r="C758" s="170">
        <v>582153</v>
      </c>
      <c r="D758" s="193" t="s">
        <v>900</v>
      </c>
      <c r="E758" s="194" t="s">
        <v>106</v>
      </c>
      <c r="F758" s="195">
        <v>1440</v>
      </c>
      <c r="G758" s="196" t="s">
        <v>1615</v>
      </c>
      <c r="H758" s="197">
        <v>44172</v>
      </c>
      <c r="L758" s="36"/>
    </row>
    <row r="759" spans="1:12" s="2" customFormat="1" ht="24.95" customHeight="1" x14ac:dyDescent="0.25">
      <c r="A759" s="107">
        <v>750</v>
      </c>
      <c r="B759" s="191">
        <v>44125</v>
      </c>
      <c r="C759" s="192" t="s">
        <v>1617</v>
      </c>
      <c r="D759" s="193" t="s">
        <v>488</v>
      </c>
      <c r="E759" s="194" t="s">
        <v>106</v>
      </c>
      <c r="F759" s="195">
        <v>2583.11</v>
      </c>
      <c r="G759" s="196" t="s">
        <v>1616</v>
      </c>
      <c r="H759" s="197">
        <v>44174</v>
      </c>
      <c r="L759" s="36"/>
    </row>
    <row r="760" spans="1:12" s="2" customFormat="1" ht="24.95" customHeight="1" x14ac:dyDescent="0.25">
      <c r="A760" s="107">
        <v>751</v>
      </c>
      <c r="B760" s="191">
        <v>44145</v>
      </c>
      <c r="C760" s="170">
        <v>44059</v>
      </c>
      <c r="D760" s="193" t="s">
        <v>493</v>
      </c>
      <c r="E760" s="194" t="s">
        <v>107</v>
      </c>
      <c r="F760" s="195">
        <v>888.38</v>
      </c>
      <c r="G760" s="196" t="s">
        <v>541</v>
      </c>
      <c r="H760" s="197">
        <v>44175</v>
      </c>
      <c r="L760" s="36"/>
    </row>
    <row r="761" spans="1:12" s="2" customFormat="1" ht="24.95" customHeight="1" x14ac:dyDescent="0.25">
      <c r="A761" s="107">
        <v>752</v>
      </c>
      <c r="B761" s="191">
        <v>44160</v>
      </c>
      <c r="C761" s="170">
        <v>335729</v>
      </c>
      <c r="D761" s="193" t="s">
        <v>540</v>
      </c>
      <c r="E761" s="194" t="s">
        <v>117</v>
      </c>
      <c r="F761" s="195">
        <v>375</v>
      </c>
      <c r="G761" s="196" t="s">
        <v>1618</v>
      </c>
      <c r="H761" s="197">
        <v>44175</v>
      </c>
      <c r="L761" s="36"/>
    </row>
    <row r="762" spans="1:12" s="2" customFormat="1" ht="24.95" customHeight="1" x14ac:dyDescent="0.25">
      <c r="A762" s="107">
        <v>753</v>
      </c>
      <c r="B762" s="191">
        <v>44146</v>
      </c>
      <c r="C762" s="170">
        <v>6521</v>
      </c>
      <c r="D762" s="193" t="s">
        <v>1620</v>
      </c>
      <c r="E762" s="194" t="s">
        <v>107</v>
      </c>
      <c r="F762" s="195">
        <v>714</v>
      </c>
      <c r="G762" s="196" t="s">
        <v>1619</v>
      </c>
      <c r="H762" s="197">
        <v>44176</v>
      </c>
      <c r="L762" s="36"/>
    </row>
    <row r="763" spans="1:12" s="2" customFormat="1" ht="24.95" customHeight="1" x14ac:dyDescent="0.25">
      <c r="A763" s="107">
        <v>754</v>
      </c>
      <c r="B763" s="191">
        <v>44120</v>
      </c>
      <c r="C763" s="192" t="s">
        <v>1623</v>
      </c>
      <c r="D763" s="193" t="s">
        <v>501</v>
      </c>
      <c r="E763" s="194" t="s">
        <v>107</v>
      </c>
      <c r="F763" s="195">
        <v>1655.64</v>
      </c>
      <c r="G763" s="196" t="s">
        <v>1621</v>
      </c>
      <c r="H763" s="197">
        <v>44176</v>
      </c>
      <c r="L763" s="36"/>
    </row>
    <row r="764" spans="1:12" s="2" customFormat="1" ht="24.95" customHeight="1" x14ac:dyDescent="0.25">
      <c r="A764" s="107">
        <v>755</v>
      </c>
      <c r="B764" s="191">
        <v>44161</v>
      </c>
      <c r="C764" s="170">
        <v>59969</v>
      </c>
      <c r="D764" s="193" t="s">
        <v>504</v>
      </c>
      <c r="E764" s="194" t="s">
        <v>117</v>
      </c>
      <c r="F764" s="195">
        <v>5282.41</v>
      </c>
      <c r="G764" s="196" t="s">
        <v>1622</v>
      </c>
      <c r="H764" s="197">
        <v>44176</v>
      </c>
      <c r="L764" s="36"/>
    </row>
    <row r="765" spans="1:12" s="2" customFormat="1" ht="24.95" customHeight="1" x14ac:dyDescent="0.25">
      <c r="A765" s="107">
        <v>756</v>
      </c>
      <c r="B765" s="191">
        <v>44161</v>
      </c>
      <c r="C765" s="170">
        <v>335864</v>
      </c>
      <c r="D765" s="193" t="s">
        <v>540</v>
      </c>
      <c r="E765" s="194" t="s">
        <v>117</v>
      </c>
      <c r="F765" s="195">
        <v>431.2</v>
      </c>
      <c r="G765" s="196" t="s">
        <v>1624</v>
      </c>
      <c r="H765" s="197">
        <v>44176</v>
      </c>
      <c r="L765" s="36"/>
    </row>
    <row r="766" spans="1:12" s="2" customFormat="1" ht="24.95" customHeight="1" x14ac:dyDescent="0.25">
      <c r="A766" s="107">
        <v>757</v>
      </c>
      <c r="B766" s="191">
        <v>44146</v>
      </c>
      <c r="C766" s="192" t="s">
        <v>1626</v>
      </c>
      <c r="D766" s="193" t="s">
        <v>1134</v>
      </c>
      <c r="E766" s="194" t="s">
        <v>106</v>
      </c>
      <c r="F766" s="195">
        <v>1581.05</v>
      </c>
      <c r="G766" s="196" t="s">
        <v>1625</v>
      </c>
      <c r="H766" s="197">
        <v>44176</v>
      </c>
      <c r="L766" s="36"/>
    </row>
    <row r="767" spans="1:12" s="2" customFormat="1" ht="24.95" customHeight="1" x14ac:dyDescent="0.25">
      <c r="A767" s="107">
        <v>758</v>
      </c>
      <c r="B767" s="191">
        <v>44148</v>
      </c>
      <c r="C767" s="170">
        <v>481712</v>
      </c>
      <c r="D767" s="193" t="s">
        <v>490</v>
      </c>
      <c r="E767" s="194" t="s">
        <v>106</v>
      </c>
      <c r="F767" s="195">
        <v>367.2</v>
      </c>
      <c r="G767" s="196" t="s">
        <v>1627</v>
      </c>
      <c r="H767" s="197">
        <v>44176</v>
      </c>
      <c r="L767" s="36"/>
    </row>
    <row r="768" spans="1:12" s="2" customFormat="1" ht="24.95" customHeight="1" x14ac:dyDescent="0.25">
      <c r="A768" s="107">
        <v>759</v>
      </c>
      <c r="B768" s="191">
        <v>44132</v>
      </c>
      <c r="C768" s="192" t="s">
        <v>1628</v>
      </c>
      <c r="D768" s="193" t="s">
        <v>485</v>
      </c>
      <c r="E768" s="194" t="s">
        <v>106</v>
      </c>
      <c r="F768" s="195">
        <v>951.38</v>
      </c>
      <c r="G768" s="196" t="s">
        <v>926</v>
      </c>
      <c r="H768" s="197">
        <v>44179</v>
      </c>
      <c r="L768" s="36"/>
    </row>
    <row r="769" spans="1:12" s="2" customFormat="1" ht="24.95" customHeight="1" x14ac:dyDescent="0.25">
      <c r="A769" s="107">
        <v>760</v>
      </c>
      <c r="B769" s="191">
        <v>44132</v>
      </c>
      <c r="C769" s="192" t="s">
        <v>1630</v>
      </c>
      <c r="D769" s="193" t="s">
        <v>1134</v>
      </c>
      <c r="E769" s="194" t="s">
        <v>106</v>
      </c>
      <c r="F769" s="195">
        <v>1483.5</v>
      </c>
      <c r="G769" s="196" t="s">
        <v>1629</v>
      </c>
      <c r="H769" s="197">
        <v>44179</v>
      </c>
      <c r="L769" s="36"/>
    </row>
    <row r="770" spans="1:12" s="2" customFormat="1" ht="24.95" customHeight="1" x14ac:dyDescent="0.25">
      <c r="A770" s="107">
        <v>761</v>
      </c>
      <c r="B770" s="191">
        <v>44132</v>
      </c>
      <c r="C770" s="192" t="s">
        <v>1631</v>
      </c>
      <c r="D770" s="193" t="s">
        <v>739</v>
      </c>
      <c r="E770" s="194" t="s">
        <v>106</v>
      </c>
      <c r="F770" s="195">
        <v>3041.4</v>
      </c>
      <c r="G770" s="196" t="s">
        <v>1635</v>
      </c>
      <c r="H770" s="197">
        <v>44179</v>
      </c>
      <c r="L770" s="36"/>
    </row>
    <row r="771" spans="1:12" s="2" customFormat="1" ht="24.95" customHeight="1" x14ac:dyDescent="0.25">
      <c r="A771" s="107">
        <v>762</v>
      </c>
      <c r="B771" s="191">
        <v>44148</v>
      </c>
      <c r="C771" s="170">
        <v>157628</v>
      </c>
      <c r="D771" s="193" t="s">
        <v>1402</v>
      </c>
      <c r="E771" s="194" t="s">
        <v>106</v>
      </c>
      <c r="F771" s="195">
        <v>1406</v>
      </c>
      <c r="G771" s="196" t="s">
        <v>1636</v>
      </c>
      <c r="H771" s="197">
        <v>44179</v>
      </c>
      <c r="L771" s="36"/>
    </row>
    <row r="772" spans="1:12" s="2" customFormat="1" ht="24.95" customHeight="1" x14ac:dyDescent="0.25">
      <c r="A772" s="107">
        <v>763</v>
      </c>
      <c r="B772" s="191">
        <v>44118</v>
      </c>
      <c r="C772" s="170">
        <v>182132</v>
      </c>
      <c r="D772" s="193" t="s">
        <v>1207</v>
      </c>
      <c r="E772" s="194" t="s">
        <v>106</v>
      </c>
      <c r="F772" s="195">
        <v>2625</v>
      </c>
      <c r="G772" s="196" t="s">
        <v>1637</v>
      </c>
      <c r="H772" s="197">
        <v>44179</v>
      </c>
      <c r="L772" s="36"/>
    </row>
    <row r="773" spans="1:12" s="2" customFormat="1" ht="24.95" customHeight="1" x14ac:dyDescent="0.25">
      <c r="A773" s="107">
        <v>764</v>
      </c>
      <c r="B773" s="191">
        <v>44134</v>
      </c>
      <c r="C773" s="192" t="s">
        <v>1632</v>
      </c>
      <c r="D773" s="193" t="s">
        <v>488</v>
      </c>
      <c r="E773" s="194" t="s">
        <v>107</v>
      </c>
      <c r="F773" s="195">
        <v>825</v>
      </c>
      <c r="G773" s="196" t="s">
        <v>1638</v>
      </c>
      <c r="H773" s="197">
        <v>44179</v>
      </c>
      <c r="L773" s="36"/>
    </row>
    <row r="774" spans="1:12" s="2" customFormat="1" ht="24.95" customHeight="1" x14ac:dyDescent="0.25">
      <c r="A774" s="107">
        <v>765</v>
      </c>
      <c r="B774" s="191">
        <v>44134</v>
      </c>
      <c r="C774" s="192" t="s">
        <v>1633</v>
      </c>
      <c r="D774" s="193" t="s">
        <v>546</v>
      </c>
      <c r="E774" s="194" t="s">
        <v>107</v>
      </c>
      <c r="F774" s="195">
        <v>1352.4</v>
      </c>
      <c r="G774" s="196" t="s">
        <v>1639</v>
      </c>
      <c r="H774" s="197">
        <v>44179</v>
      </c>
      <c r="L774" s="36"/>
    </row>
    <row r="775" spans="1:12" s="2" customFormat="1" ht="24.95" customHeight="1" x14ac:dyDescent="0.25">
      <c r="A775" s="107">
        <v>766</v>
      </c>
      <c r="B775" s="191">
        <v>44119</v>
      </c>
      <c r="C775" s="192" t="s">
        <v>1634</v>
      </c>
      <c r="D775" s="193" t="s">
        <v>1533</v>
      </c>
      <c r="E775" s="194" t="s">
        <v>107</v>
      </c>
      <c r="F775" s="195">
        <v>220</v>
      </c>
      <c r="G775" s="196" t="s">
        <v>1640</v>
      </c>
      <c r="H775" s="197">
        <v>44179</v>
      </c>
      <c r="L775" s="36"/>
    </row>
    <row r="776" spans="1:12" s="2" customFormat="1" ht="24.95" customHeight="1" x14ac:dyDescent="0.25">
      <c r="A776" s="107">
        <v>767</v>
      </c>
      <c r="B776" s="191">
        <v>44135</v>
      </c>
      <c r="C776" s="192" t="s">
        <v>1641</v>
      </c>
      <c r="D776" s="193" t="s">
        <v>1474</v>
      </c>
      <c r="E776" s="194" t="s">
        <v>107</v>
      </c>
      <c r="F776" s="195">
        <v>863</v>
      </c>
      <c r="G776" s="196" t="s">
        <v>1473</v>
      </c>
      <c r="H776" s="197">
        <v>44180</v>
      </c>
      <c r="L776" s="36"/>
    </row>
    <row r="777" spans="1:12" s="2" customFormat="1" ht="24.95" customHeight="1" x14ac:dyDescent="0.25">
      <c r="A777" s="107">
        <v>768</v>
      </c>
      <c r="B777" s="191">
        <v>44120</v>
      </c>
      <c r="C777" s="192" t="s">
        <v>1643</v>
      </c>
      <c r="D777" s="193" t="s">
        <v>798</v>
      </c>
      <c r="E777" s="194" t="s">
        <v>107</v>
      </c>
      <c r="F777" s="195">
        <v>1500</v>
      </c>
      <c r="G777" s="196" t="s">
        <v>1642</v>
      </c>
      <c r="H777" s="197">
        <v>44180</v>
      </c>
      <c r="L777" s="36"/>
    </row>
    <row r="778" spans="1:12" s="2" customFormat="1" ht="24.95" customHeight="1" x14ac:dyDescent="0.25">
      <c r="A778" s="107">
        <v>769</v>
      </c>
      <c r="B778" s="191">
        <v>44120</v>
      </c>
      <c r="C778" s="192" t="s">
        <v>1644</v>
      </c>
      <c r="D778" s="193" t="s">
        <v>546</v>
      </c>
      <c r="E778" s="194" t="s">
        <v>107</v>
      </c>
      <c r="F778" s="195">
        <v>893.98</v>
      </c>
      <c r="G778" s="196" t="s">
        <v>1645</v>
      </c>
      <c r="H778" s="197">
        <v>44180</v>
      </c>
      <c r="L778" s="36"/>
    </row>
    <row r="779" spans="1:12" s="2" customFormat="1" ht="24.95" customHeight="1" x14ac:dyDescent="0.25">
      <c r="A779" s="107">
        <v>770</v>
      </c>
      <c r="B779" s="191">
        <v>44145</v>
      </c>
      <c r="C779" s="170">
        <v>34821</v>
      </c>
      <c r="D779" s="193" t="s">
        <v>1161</v>
      </c>
      <c r="E779" s="194" t="s">
        <v>106</v>
      </c>
      <c r="F779" s="195">
        <v>1328</v>
      </c>
      <c r="G779" s="196" t="s">
        <v>1646</v>
      </c>
      <c r="H779" s="197">
        <v>44180</v>
      </c>
      <c r="L779" s="36"/>
    </row>
    <row r="780" spans="1:12" s="2" customFormat="1" ht="24.95" customHeight="1" x14ac:dyDescent="0.25">
      <c r="A780" s="107">
        <v>771</v>
      </c>
      <c r="B780" s="191">
        <v>44165</v>
      </c>
      <c r="C780" s="170">
        <v>60108</v>
      </c>
      <c r="D780" s="193" t="s">
        <v>504</v>
      </c>
      <c r="E780" s="194" t="s">
        <v>117</v>
      </c>
      <c r="F780" s="195">
        <v>3697.88</v>
      </c>
      <c r="G780" s="196" t="s">
        <v>1647</v>
      </c>
      <c r="H780" s="197">
        <v>44180</v>
      </c>
      <c r="L780" s="36"/>
    </row>
    <row r="781" spans="1:12" s="2" customFormat="1" ht="24.95" customHeight="1" x14ac:dyDescent="0.25">
      <c r="A781" s="107">
        <v>772</v>
      </c>
      <c r="B781" s="191">
        <v>44151</v>
      </c>
      <c r="C781" s="170">
        <v>44083</v>
      </c>
      <c r="D781" s="193" t="s">
        <v>493</v>
      </c>
      <c r="E781" s="194" t="s">
        <v>107</v>
      </c>
      <c r="F781" s="195">
        <v>2781.38</v>
      </c>
      <c r="G781" s="196" t="s">
        <v>541</v>
      </c>
      <c r="H781" s="197">
        <v>44181</v>
      </c>
      <c r="L781" s="36"/>
    </row>
    <row r="782" spans="1:12" s="2" customFormat="1" ht="24.95" customHeight="1" x14ac:dyDescent="0.25">
      <c r="A782" s="107">
        <v>773</v>
      </c>
      <c r="B782" s="191">
        <v>44151</v>
      </c>
      <c r="C782" s="170">
        <v>117746</v>
      </c>
      <c r="D782" s="193" t="s">
        <v>485</v>
      </c>
      <c r="E782" s="194" t="s">
        <v>107</v>
      </c>
      <c r="F782" s="195">
        <v>490</v>
      </c>
      <c r="G782" s="196" t="s">
        <v>926</v>
      </c>
      <c r="H782" s="197">
        <v>44181</v>
      </c>
      <c r="L782" s="36"/>
    </row>
    <row r="783" spans="1:12" s="2" customFormat="1" ht="24.95" customHeight="1" x14ac:dyDescent="0.25">
      <c r="A783" s="107">
        <v>774</v>
      </c>
      <c r="B783" s="191">
        <v>44151</v>
      </c>
      <c r="C783" s="170">
        <v>8398</v>
      </c>
      <c r="D783" s="193" t="s">
        <v>1088</v>
      </c>
      <c r="E783" s="194" t="s">
        <v>107</v>
      </c>
      <c r="F783" s="195">
        <v>633.24</v>
      </c>
      <c r="G783" s="196" t="s">
        <v>1648</v>
      </c>
      <c r="H783" s="197">
        <v>44181</v>
      </c>
      <c r="L783" s="36"/>
    </row>
    <row r="784" spans="1:12" s="2" customFormat="1" ht="24.95" customHeight="1" x14ac:dyDescent="0.25">
      <c r="A784" s="107">
        <v>775</v>
      </c>
      <c r="B784" s="191">
        <v>44151</v>
      </c>
      <c r="C784" s="192" t="s">
        <v>1649</v>
      </c>
      <c r="D784" s="193" t="s">
        <v>1650</v>
      </c>
      <c r="E784" s="194" t="s">
        <v>107</v>
      </c>
      <c r="F784" s="195">
        <v>556.79999999999995</v>
      </c>
      <c r="G784" s="196" t="s">
        <v>1652</v>
      </c>
      <c r="H784" s="197">
        <v>44181</v>
      </c>
      <c r="L784" s="36"/>
    </row>
    <row r="785" spans="1:12" s="2" customFormat="1" ht="24.95" customHeight="1" x14ac:dyDescent="0.25">
      <c r="A785" s="107">
        <v>776</v>
      </c>
      <c r="B785" s="191">
        <v>44166</v>
      </c>
      <c r="C785" s="170">
        <v>336409</v>
      </c>
      <c r="D785" s="193" t="s">
        <v>540</v>
      </c>
      <c r="E785" s="194" t="s">
        <v>117</v>
      </c>
      <c r="F785" s="195">
        <v>150</v>
      </c>
      <c r="G785" s="196" t="s">
        <v>1653</v>
      </c>
      <c r="H785" s="197">
        <v>44181</v>
      </c>
      <c r="L785" s="36"/>
    </row>
    <row r="786" spans="1:12" s="2" customFormat="1" ht="24.95" customHeight="1" x14ac:dyDescent="0.25">
      <c r="A786" s="107">
        <v>777</v>
      </c>
      <c r="B786" s="191">
        <v>44166</v>
      </c>
      <c r="C786" s="170">
        <v>336410</v>
      </c>
      <c r="D786" s="193" t="s">
        <v>540</v>
      </c>
      <c r="E786" s="194" t="s">
        <v>117</v>
      </c>
      <c r="F786" s="195">
        <v>250</v>
      </c>
      <c r="G786" s="196" t="s">
        <v>1654</v>
      </c>
      <c r="H786" s="197">
        <v>44181</v>
      </c>
      <c r="L786" s="36"/>
    </row>
    <row r="787" spans="1:12" s="2" customFormat="1" ht="24.95" customHeight="1" x14ac:dyDescent="0.25">
      <c r="A787" s="107">
        <v>778</v>
      </c>
      <c r="B787" s="191">
        <v>44151</v>
      </c>
      <c r="C787" s="192" t="s">
        <v>1651</v>
      </c>
      <c r="D787" s="193" t="s">
        <v>739</v>
      </c>
      <c r="E787" s="194" t="s">
        <v>106</v>
      </c>
      <c r="F787" s="195">
        <v>4521.82</v>
      </c>
      <c r="G787" s="196" t="s">
        <v>1655</v>
      </c>
      <c r="H787" s="197">
        <v>44181</v>
      </c>
      <c r="L787" s="36"/>
    </row>
    <row r="788" spans="1:12" s="2" customFormat="1" ht="24.95" customHeight="1" x14ac:dyDescent="0.25">
      <c r="A788" s="107">
        <v>779</v>
      </c>
      <c r="B788" s="191">
        <v>44152</v>
      </c>
      <c r="C788" s="170">
        <v>105448</v>
      </c>
      <c r="D788" s="193" t="s">
        <v>1474</v>
      </c>
      <c r="E788" s="194" t="s">
        <v>107</v>
      </c>
      <c r="F788" s="195">
        <v>1530</v>
      </c>
      <c r="G788" s="196" t="s">
        <v>1473</v>
      </c>
      <c r="H788" s="197">
        <v>44182</v>
      </c>
      <c r="L788" s="36"/>
    </row>
    <row r="789" spans="1:12" s="2" customFormat="1" ht="24.95" customHeight="1" x14ac:dyDescent="0.25">
      <c r="A789" s="107">
        <v>780</v>
      </c>
      <c r="B789" s="191">
        <v>44152</v>
      </c>
      <c r="C789" s="192" t="s">
        <v>1656</v>
      </c>
      <c r="D789" s="193" t="s">
        <v>798</v>
      </c>
      <c r="E789" s="194" t="s">
        <v>107</v>
      </c>
      <c r="F789" s="195">
        <v>10183</v>
      </c>
      <c r="G789" s="196" t="s">
        <v>1658</v>
      </c>
      <c r="H789" s="197">
        <v>44182</v>
      </c>
      <c r="L789" s="36"/>
    </row>
    <row r="790" spans="1:12" s="2" customFormat="1" ht="24.95" customHeight="1" x14ac:dyDescent="0.25">
      <c r="A790" s="107">
        <v>781</v>
      </c>
      <c r="B790" s="191">
        <v>44152</v>
      </c>
      <c r="C790" s="192" t="s">
        <v>1657</v>
      </c>
      <c r="D790" s="193" t="s">
        <v>488</v>
      </c>
      <c r="E790" s="194" t="s">
        <v>106</v>
      </c>
      <c r="F790" s="195">
        <v>608.25</v>
      </c>
      <c r="G790" s="196" t="s">
        <v>1660</v>
      </c>
      <c r="H790" s="197">
        <v>44182</v>
      </c>
      <c r="L790" s="36"/>
    </row>
    <row r="791" spans="1:12" s="2" customFormat="1" ht="24.95" customHeight="1" x14ac:dyDescent="0.25">
      <c r="A791" s="107">
        <v>782</v>
      </c>
      <c r="B791" s="191">
        <v>44152</v>
      </c>
      <c r="C791" s="170">
        <v>96800</v>
      </c>
      <c r="D791" s="193" t="s">
        <v>484</v>
      </c>
      <c r="E791" s="194" t="s">
        <v>107</v>
      </c>
      <c r="F791" s="195">
        <v>513.54</v>
      </c>
      <c r="G791" s="196" t="s">
        <v>1661</v>
      </c>
      <c r="H791" s="197">
        <v>44182</v>
      </c>
      <c r="L791" s="36"/>
    </row>
    <row r="792" spans="1:12" s="2" customFormat="1" ht="24.95" customHeight="1" x14ac:dyDescent="0.25">
      <c r="A792" s="107">
        <v>783</v>
      </c>
      <c r="B792" s="191">
        <v>44152</v>
      </c>
      <c r="C792" s="192" t="s">
        <v>1659</v>
      </c>
      <c r="D792" s="193" t="s">
        <v>1402</v>
      </c>
      <c r="E792" s="194" t="s">
        <v>107</v>
      </c>
      <c r="F792" s="195">
        <v>1026</v>
      </c>
      <c r="G792" s="196" t="s">
        <v>1662</v>
      </c>
      <c r="H792" s="197">
        <v>44182</v>
      </c>
      <c r="L792" s="36"/>
    </row>
    <row r="793" spans="1:12" s="2" customFormat="1" ht="24.95" customHeight="1" x14ac:dyDescent="0.25">
      <c r="A793" s="107">
        <v>784</v>
      </c>
      <c r="B793" s="191">
        <v>44138</v>
      </c>
      <c r="C793" s="192" t="s">
        <v>1664</v>
      </c>
      <c r="D793" s="193" t="s">
        <v>798</v>
      </c>
      <c r="E793" s="194" t="s">
        <v>107</v>
      </c>
      <c r="F793" s="195">
        <v>4160</v>
      </c>
      <c r="G793" s="196" t="s">
        <v>1663</v>
      </c>
      <c r="H793" s="197">
        <v>44183</v>
      </c>
      <c r="L793" s="36"/>
    </row>
    <row r="794" spans="1:12" s="2" customFormat="1" ht="24.95" customHeight="1" x14ac:dyDescent="0.25">
      <c r="A794" s="107">
        <v>785</v>
      </c>
      <c r="B794" s="191">
        <v>44153</v>
      </c>
      <c r="C794" s="192" t="s">
        <v>1666</v>
      </c>
      <c r="D794" s="193" t="s">
        <v>1134</v>
      </c>
      <c r="E794" s="194" t="s">
        <v>106</v>
      </c>
      <c r="F794" s="195">
        <v>1538.3</v>
      </c>
      <c r="G794" s="196" t="s">
        <v>1665</v>
      </c>
      <c r="H794" s="197">
        <v>44183</v>
      </c>
      <c r="L794" s="36"/>
    </row>
    <row r="795" spans="1:12" s="2" customFormat="1" ht="24.95" customHeight="1" x14ac:dyDescent="0.25">
      <c r="A795" s="107">
        <v>786</v>
      </c>
      <c r="B795" s="191">
        <v>44141</v>
      </c>
      <c r="C795" s="192" t="s">
        <v>1667</v>
      </c>
      <c r="D795" s="193" t="s">
        <v>485</v>
      </c>
      <c r="E795" s="194" t="s">
        <v>106</v>
      </c>
      <c r="F795" s="195">
        <v>179.56</v>
      </c>
      <c r="G795" s="196" t="s">
        <v>926</v>
      </c>
      <c r="H795" s="197">
        <v>44186</v>
      </c>
      <c r="L795" s="36"/>
    </row>
    <row r="796" spans="1:12" s="2" customFormat="1" ht="24.95" customHeight="1" x14ac:dyDescent="0.25">
      <c r="A796" s="107">
        <v>787</v>
      </c>
      <c r="B796" s="191">
        <v>44169</v>
      </c>
      <c r="C796" s="170">
        <v>336754</v>
      </c>
      <c r="D796" s="193" t="s">
        <v>540</v>
      </c>
      <c r="E796" s="194" t="s">
        <v>117</v>
      </c>
      <c r="F796" s="195">
        <v>893.6</v>
      </c>
      <c r="G796" s="196" t="s">
        <v>1668</v>
      </c>
      <c r="H796" s="197">
        <v>44186</v>
      </c>
      <c r="L796" s="36"/>
    </row>
    <row r="797" spans="1:12" s="2" customFormat="1" ht="24.95" customHeight="1" x14ac:dyDescent="0.25">
      <c r="A797" s="107">
        <v>788</v>
      </c>
      <c r="B797" s="191">
        <v>44139</v>
      </c>
      <c r="C797" s="192" t="s">
        <v>1669</v>
      </c>
      <c r="D797" s="193" t="s">
        <v>1134</v>
      </c>
      <c r="E797" s="194" t="s">
        <v>106</v>
      </c>
      <c r="F797" s="195">
        <v>1663.55</v>
      </c>
      <c r="G797" s="196" t="s">
        <v>1670</v>
      </c>
      <c r="H797" s="197">
        <v>44186</v>
      </c>
      <c r="L797" s="36"/>
    </row>
    <row r="798" spans="1:12" s="2" customFormat="1" ht="24.95" customHeight="1" x14ac:dyDescent="0.25">
      <c r="A798" s="107">
        <v>789</v>
      </c>
      <c r="B798" s="191">
        <v>44141</v>
      </c>
      <c r="C798" s="170">
        <v>157071</v>
      </c>
      <c r="D798" s="193" t="s">
        <v>1402</v>
      </c>
      <c r="E798" s="194" t="s">
        <v>106</v>
      </c>
      <c r="F798" s="195">
        <v>6160</v>
      </c>
      <c r="G798" s="196" t="s">
        <v>1671</v>
      </c>
      <c r="H798" s="197">
        <v>44186</v>
      </c>
      <c r="L798" s="36"/>
    </row>
    <row r="799" spans="1:12" s="2" customFormat="1" ht="24.95" customHeight="1" x14ac:dyDescent="0.25">
      <c r="A799" s="107">
        <v>790</v>
      </c>
      <c r="B799" s="191">
        <v>44172</v>
      </c>
      <c r="C799" s="170">
        <v>60247</v>
      </c>
      <c r="D799" s="193" t="s">
        <v>504</v>
      </c>
      <c r="E799" s="194" t="s">
        <v>117</v>
      </c>
      <c r="F799" s="195">
        <v>3657.35</v>
      </c>
      <c r="G799" s="196" t="s">
        <v>1672</v>
      </c>
      <c r="H799" s="197">
        <v>44187</v>
      </c>
      <c r="L799" s="36"/>
    </row>
    <row r="800" spans="1:12" s="2" customFormat="1" ht="24.95" customHeight="1" x14ac:dyDescent="0.25">
      <c r="A800" s="107">
        <v>791</v>
      </c>
      <c r="B800" s="191">
        <v>44172</v>
      </c>
      <c r="C800" s="170">
        <v>60277</v>
      </c>
      <c r="D800" s="193" t="s">
        <v>504</v>
      </c>
      <c r="E800" s="194" t="s">
        <v>117</v>
      </c>
      <c r="F800" s="195">
        <v>4232.49</v>
      </c>
      <c r="G800" s="196" t="s">
        <v>1673</v>
      </c>
      <c r="H800" s="197">
        <v>44187</v>
      </c>
      <c r="L800" s="36"/>
    </row>
    <row r="801" spans="1:12" s="2" customFormat="1" ht="24.95" customHeight="1" x14ac:dyDescent="0.25">
      <c r="A801" s="107">
        <v>792</v>
      </c>
      <c r="B801" s="191">
        <v>44158</v>
      </c>
      <c r="C801" s="192" t="s">
        <v>1676</v>
      </c>
      <c r="D801" s="193" t="s">
        <v>512</v>
      </c>
      <c r="E801" s="194" t="s">
        <v>106</v>
      </c>
      <c r="F801" s="195">
        <v>1563.33</v>
      </c>
      <c r="G801" s="196" t="s">
        <v>1675</v>
      </c>
      <c r="H801" s="197">
        <v>44188</v>
      </c>
      <c r="L801" s="36"/>
    </row>
    <row r="802" spans="1:12" s="2" customFormat="1" ht="24.95" customHeight="1" x14ac:dyDescent="0.25">
      <c r="A802" s="107">
        <v>793</v>
      </c>
      <c r="B802" s="191">
        <v>44165</v>
      </c>
      <c r="C802" s="170">
        <v>62415492</v>
      </c>
      <c r="D802" s="193" t="s">
        <v>629</v>
      </c>
      <c r="E802" s="194" t="s">
        <v>439</v>
      </c>
      <c r="F802" s="195">
        <v>36957.33</v>
      </c>
      <c r="G802" s="196" t="s">
        <v>1677</v>
      </c>
      <c r="H802" s="197">
        <v>44193</v>
      </c>
      <c r="L802" s="36"/>
    </row>
    <row r="803" spans="1:12" s="2" customFormat="1" ht="24.95" customHeight="1" x14ac:dyDescent="0.25">
      <c r="A803" s="107">
        <v>794</v>
      </c>
      <c r="B803" s="191">
        <v>44175</v>
      </c>
      <c r="C803" s="170">
        <v>337200</v>
      </c>
      <c r="D803" s="193" t="s">
        <v>540</v>
      </c>
      <c r="E803" s="194" t="s">
        <v>117</v>
      </c>
      <c r="F803" s="195">
        <v>300</v>
      </c>
      <c r="G803" s="196" t="s">
        <v>1681</v>
      </c>
      <c r="H803" s="197">
        <v>44193</v>
      </c>
      <c r="L803" s="36"/>
    </row>
    <row r="804" spans="1:12" s="2" customFormat="1" ht="24.95" customHeight="1" x14ac:dyDescent="0.25">
      <c r="A804" s="107">
        <v>795</v>
      </c>
      <c r="B804" s="191">
        <v>44145</v>
      </c>
      <c r="C804" s="170">
        <v>46272</v>
      </c>
      <c r="D804" s="193" t="s">
        <v>739</v>
      </c>
      <c r="E804" s="194" t="s">
        <v>107</v>
      </c>
      <c r="F804" s="195">
        <v>714</v>
      </c>
      <c r="G804" s="196" t="s">
        <v>1682</v>
      </c>
      <c r="H804" s="197">
        <v>44193</v>
      </c>
      <c r="L804" s="36"/>
    </row>
    <row r="805" spans="1:12" s="2" customFormat="1" ht="24.95" customHeight="1" x14ac:dyDescent="0.25">
      <c r="A805" s="107">
        <v>796</v>
      </c>
      <c r="B805" s="191">
        <v>44146</v>
      </c>
      <c r="C805" s="192" t="s">
        <v>1678</v>
      </c>
      <c r="D805" s="193" t="s">
        <v>1134</v>
      </c>
      <c r="E805" s="194" t="s">
        <v>106</v>
      </c>
      <c r="F805" s="195">
        <v>1581.05</v>
      </c>
      <c r="G805" s="196" t="s">
        <v>1683</v>
      </c>
      <c r="H805" s="197">
        <v>44193</v>
      </c>
      <c r="L805" s="36"/>
    </row>
    <row r="806" spans="1:12" s="2" customFormat="1" ht="24.95" customHeight="1" x14ac:dyDescent="0.25">
      <c r="A806" s="107">
        <v>797</v>
      </c>
      <c r="B806" s="191">
        <v>44161</v>
      </c>
      <c r="C806" s="192" t="s">
        <v>1679</v>
      </c>
      <c r="D806" s="193" t="s">
        <v>1134</v>
      </c>
      <c r="E806" s="194" t="s">
        <v>106</v>
      </c>
      <c r="F806" s="195">
        <v>1367.8</v>
      </c>
      <c r="G806" s="196" t="s">
        <v>1684</v>
      </c>
      <c r="H806" s="197">
        <v>44193</v>
      </c>
      <c r="L806" s="36"/>
    </row>
    <row r="807" spans="1:12" s="2" customFormat="1" ht="24.95" customHeight="1" x14ac:dyDescent="0.25">
      <c r="A807" s="107">
        <v>798</v>
      </c>
      <c r="B807" s="191">
        <v>44132</v>
      </c>
      <c r="C807" s="192" t="s">
        <v>1680</v>
      </c>
      <c r="D807" s="193" t="s">
        <v>739</v>
      </c>
      <c r="E807" s="194" t="s">
        <v>106</v>
      </c>
      <c r="F807" s="195">
        <v>3041.4</v>
      </c>
      <c r="G807" s="196" t="s">
        <v>1685</v>
      </c>
      <c r="H807" s="197">
        <v>44193</v>
      </c>
      <c r="L807" s="36"/>
    </row>
    <row r="808" spans="1:12" s="2" customFormat="1" ht="24.95" customHeight="1" x14ac:dyDescent="0.25">
      <c r="A808" s="107">
        <v>799</v>
      </c>
      <c r="B808" s="191">
        <v>44162</v>
      </c>
      <c r="C808" s="170">
        <v>38841</v>
      </c>
      <c r="D808" s="193" t="s">
        <v>670</v>
      </c>
      <c r="E808" s="194" t="s">
        <v>107</v>
      </c>
      <c r="F808" s="195">
        <v>1800</v>
      </c>
      <c r="G808" s="196" t="s">
        <v>1686</v>
      </c>
      <c r="H808" s="197">
        <v>44193</v>
      </c>
      <c r="L808" s="36"/>
    </row>
    <row r="809" spans="1:12" s="2" customFormat="1" ht="24.95" customHeight="1" x14ac:dyDescent="0.25">
      <c r="A809" s="107">
        <v>800</v>
      </c>
      <c r="B809" s="191">
        <v>44148</v>
      </c>
      <c r="C809" s="170">
        <v>2793046</v>
      </c>
      <c r="D809" s="193" t="s">
        <v>479</v>
      </c>
      <c r="E809" s="194" t="s">
        <v>107</v>
      </c>
      <c r="F809" s="195">
        <v>1060.8</v>
      </c>
      <c r="G809" s="196" t="s">
        <v>1687</v>
      </c>
      <c r="H809" s="197">
        <v>44193</v>
      </c>
      <c r="L809" s="36"/>
    </row>
    <row r="810" spans="1:12" s="2" customFormat="1" ht="24.95" customHeight="1" x14ac:dyDescent="0.25">
      <c r="A810" s="107">
        <v>801</v>
      </c>
      <c r="B810" s="191">
        <v>44166</v>
      </c>
      <c r="C810" s="170">
        <v>145859</v>
      </c>
      <c r="D810" s="193" t="s">
        <v>490</v>
      </c>
      <c r="E810" s="194" t="s">
        <v>106</v>
      </c>
      <c r="F810" s="195">
        <v>707.96</v>
      </c>
      <c r="G810" s="196" t="s">
        <v>1688</v>
      </c>
      <c r="H810" s="197">
        <v>44194</v>
      </c>
      <c r="L810" s="36"/>
    </row>
    <row r="811" spans="1:12" s="2" customFormat="1" ht="24.95" customHeight="1" x14ac:dyDescent="0.25">
      <c r="A811" s="107">
        <v>802</v>
      </c>
      <c r="B811" s="191">
        <v>44166</v>
      </c>
      <c r="C811" s="170">
        <v>145853</v>
      </c>
      <c r="D811" s="193" t="s">
        <v>490</v>
      </c>
      <c r="E811" s="194" t="s">
        <v>107</v>
      </c>
      <c r="F811" s="195">
        <v>563.25</v>
      </c>
      <c r="G811" s="196" t="s">
        <v>1692</v>
      </c>
      <c r="H811" s="197">
        <v>44194</v>
      </c>
      <c r="L811" s="36"/>
    </row>
    <row r="812" spans="1:12" s="2" customFormat="1" ht="24.95" customHeight="1" x14ac:dyDescent="0.25">
      <c r="A812" s="107">
        <v>803</v>
      </c>
      <c r="B812" s="191">
        <v>44166</v>
      </c>
      <c r="C812" s="192" t="s">
        <v>1689</v>
      </c>
      <c r="D812" s="193" t="s">
        <v>1127</v>
      </c>
      <c r="E812" s="194" t="s">
        <v>106</v>
      </c>
      <c r="F812" s="195">
        <v>1327.5</v>
      </c>
      <c r="G812" s="196" t="s">
        <v>1693</v>
      </c>
      <c r="H812" s="197">
        <v>44194</v>
      </c>
      <c r="L812" s="36"/>
    </row>
    <row r="813" spans="1:12" s="2" customFormat="1" ht="24.95" customHeight="1" x14ac:dyDescent="0.25">
      <c r="A813" s="107">
        <v>804</v>
      </c>
      <c r="B813" s="191">
        <v>44166</v>
      </c>
      <c r="C813" s="170">
        <v>589285</v>
      </c>
      <c r="D813" s="193" t="s">
        <v>900</v>
      </c>
      <c r="E813" s="194" t="s">
        <v>106</v>
      </c>
      <c r="F813" s="195">
        <v>1000</v>
      </c>
      <c r="G813" s="196" t="s">
        <v>1694</v>
      </c>
      <c r="H813" s="197">
        <v>44194</v>
      </c>
      <c r="L813" s="36"/>
    </row>
    <row r="814" spans="1:12" s="2" customFormat="1" ht="24.95" customHeight="1" x14ac:dyDescent="0.25">
      <c r="A814" s="107">
        <v>805</v>
      </c>
      <c r="B814" s="191">
        <v>44179</v>
      </c>
      <c r="C814" s="170">
        <v>60453</v>
      </c>
      <c r="D814" s="193" t="s">
        <v>504</v>
      </c>
      <c r="E814" s="194" t="s">
        <v>117</v>
      </c>
      <c r="F814" s="195">
        <v>5284.34</v>
      </c>
      <c r="G814" s="196" t="s">
        <v>1695</v>
      </c>
      <c r="H814" s="197">
        <v>44194</v>
      </c>
      <c r="L814" s="36"/>
    </row>
    <row r="815" spans="1:12" s="2" customFormat="1" ht="24.95" customHeight="1" x14ac:dyDescent="0.25">
      <c r="A815" s="107">
        <v>806</v>
      </c>
      <c r="B815" s="191">
        <v>44179</v>
      </c>
      <c r="C815" s="192" t="s">
        <v>1690</v>
      </c>
      <c r="D815" s="193" t="s">
        <v>1498</v>
      </c>
      <c r="E815" s="194" t="s">
        <v>107</v>
      </c>
      <c r="F815" s="195">
        <v>956</v>
      </c>
      <c r="G815" s="196" t="s">
        <v>1696</v>
      </c>
      <c r="H815" s="197">
        <v>44194</v>
      </c>
      <c r="L815" s="36"/>
    </row>
    <row r="816" spans="1:12" s="2" customFormat="1" ht="24.95" customHeight="1" x14ac:dyDescent="0.25">
      <c r="A816" s="107">
        <v>807</v>
      </c>
      <c r="B816" s="191">
        <v>44134</v>
      </c>
      <c r="C816" s="192" t="s">
        <v>1691</v>
      </c>
      <c r="D816" s="193" t="s">
        <v>546</v>
      </c>
      <c r="E816" s="194" t="s">
        <v>107</v>
      </c>
      <c r="F816" s="195">
        <v>1352.4</v>
      </c>
      <c r="G816" s="196" t="s">
        <v>1697</v>
      </c>
      <c r="H816" s="197">
        <v>44194</v>
      </c>
      <c r="L816" s="36"/>
    </row>
    <row r="817" spans="1:12" s="2" customFormat="1" ht="24.95" customHeight="1" x14ac:dyDescent="0.25">
      <c r="A817" s="107">
        <v>808</v>
      </c>
      <c r="B817" s="191">
        <v>44135</v>
      </c>
      <c r="C817" s="192" t="s">
        <v>1698</v>
      </c>
      <c r="D817" s="193" t="s">
        <v>1474</v>
      </c>
      <c r="E817" s="194" t="s">
        <v>107</v>
      </c>
      <c r="F817" s="195">
        <v>863</v>
      </c>
      <c r="G817" s="196" t="s">
        <v>1473</v>
      </c>
      <c r="H817" s="197">
        <v>44195</v>
      </c>
      <c r="L817" s="36"/>
    </row>
    <row r="818" spans="1:12" s="2" customFormat="1" ht="24.95" customHeight="1" x14ac:dyDescent="0.25">
      <c r="A818" s="107">
        <v>809</v>
      </c>
      <c r="B818" s="191">
        <v>44180</v>
      </c>
      <c r="C818" s="192" t="s">
        <v>1699</v>
      </c>
      <c r="D818" s="193" t="s">
        <v>493</v>
      </c>
      <c r="E818" s="194" t="s">
        <v>107</v>
      </c>
      <c r="F818" s="195">
        <v>1565.17</v>
      </c>
      <c r="G818" s="196" t="s">
        <v>541</v>
      </c>
      <c r="H818" s="197">
        <v>44195</v>
      </c>
      <c r="L818" s="36"/>
    </row>
    <row r="819" spans="1:12" s="2" customFormat="1" ht="24.95" customHeight="1" x14ac:dyDescent="0.25">
      <c r="A819" s="107">
        <v>810</v>
      </c>
      <c r="B819" s="191">
        <v>44166</v>
      </c>
      <c r="C819" s="170">
        <v>6384</v>
      </c>
      <c r="D819" s="193" t="s">
        <v>505</v>
      </c>
      <c r="E819" s="194" t="s">
        <v>111</v>
      </c>
      <c r="F819" s="195">
        <v>94112.76</v>
      </c>
      <c r="G819" s="196" t="s">
        <v>1702</v>
      </c>
      <c r="H819" s="197">
        <v>44195</v>
      </c>
      <c r="L819" s="36"/>
    </row>
    <row r="820" spans="1:12" s="2" customFormat="1" ht="24.95" customHeight="1" x14ac:dyDescent="0.25">
      <c r="A820" s="107">
        <v>811</v>
      </c>
      <c r="B820" s="191">
        <v>44165</v>
      </c>
      <c r="C820" s="192" t="s">
        <v>1700</v>
      </c>
      <c r="D820" s="193" t="s">
        <v>1134</v>
      </c>
      <c r="E820" s="194" t="s">
        <v>106</v>
      </c>
      <c r="F820" s="195">
        <v>2572.25</v>
      </c>
      <c r="G820" s="196" t="s">
        <v>1703</v>
      </c>
      <c r="H820" s="197">
        <v>44195</v>
      </c>
      <c r="L820" s="36"/>
    </row>
    <row r="821" spans="1:12" s="2" customFormat="1" ht="24.95" customHeight="1" x14ac:dyDescent="0.25">
      <c r="A821" s="107">
        <v>812</v>
      </c>
      <c r="B821" s="191">
        <v>44165</v>
      </c>
      <c r="C821" s="170">
        <v>1497</v>
      </c>
      <c r="D821" s="193" t="s">
        <v>1701</v>
      </c>
      <c r="E821" s="194" t="s">
        <v>107</v>
      </c>
      <c r="F821" s="195">
        <v>1980.8</v>
      </c>
      <c r="G821" s="196" t="s">
        <v>1704</v>
      </c>
      <c r="H821" s="197">
        <v>44195</v>
      </c>
      <c r="L821" s="36"/>
    </row>
    <row r="822" spans="1:12" s="2" customFormat="1" ht="24.95" customHeight="1" x14ac:dyDescent="0.25">
      <c r="A822" s="107">
        <v>813</v>
      </c>
      <c r="B822" s="191">
        <v>44140</v>
      </c>
      <c r="C822" s="170">
        <v>200249185</v>
      </c>
      <c r="D822" s="193" t="s">
        <v>491</v>
      </c>
      <c r="E822" s="194" t="s">
        <v>439</v>
      </c>
      <c r="F822" s="195">
        <v>42538.53</v>
      </c>
      <c r="G822" s="196" t="s">
        <v>1705</v>
      </c>
      <c r="H822" s="197">
        <v>44195</v>
      </c>
      <c r="L822" s="36"/>
    </row>
    <row r="823" spans="1:12" s="2" customFormat="1" ht="24.95" customHeight="1" x14ac:dyDescent="0.25">
      <c r="A823" s="107">
        <v>814</v>
      </c>
      <c r="B823" s="191"/>
      <c r="C823" s="192"/>
      <c r="D823" s="193"/>
      <c r="E823" s="194"/>
      <c r="F823" s="195"/>
      <c r="G823" s="196"/>
      <c r="H823" s="197"/>
      <c r="L823" s="36"/>
    </row>
    <row r="824" spans="1:12" s="2" customFormat="1" ht="24.95" customHeight="1" x14ac:dyDescent="0.25">
      <c r="A824" s="107">
        <v>815</v>
      </c>
      <c r="B824" s="191"/>
      <c r="C824" s="192"/>
      <c r="D824" s="193"/>
      <c r="E824" s="194"/>
      <c r="F824" s="195"/>
      <c r="G824" s="196"/>
      <c r="H824" s="197"/>
      <c r="L824" s="36"/>
    </row>
    <row r="825" spans="1:12" s="2" customFormat="1" ht="24.95" customHeight="1" x14ac:dyDescent="0.25">
      <c r="A825" s="107">
        <v>816</v>
      </c>
      <c r="B825" s="191"/>
      <c r="C825" s="192"/>
      <c r="D825" s="193"/>
      <c r="E825" s="194"/>
      <c r="F825" s="195"/>
      <c r="G825" s="196"/>
      <c r="H825" s="197"/>
      <c r="L825" s="36"/>
    </row>
    <row r="826" spans="1:12" s="2" customFormat="1" ht="24.95" customHeight="1" x14ac:dyDescent="0.25">
      <c r="A826" s="107">
        <v>817</v>
      </c>
      <c r="B826" s="191"/>
      <c r="C826" s="192"/>
      <c r="D826" s="193"/>
      <c r="E826" s="194"/>
      <c r="F826" s="195"/>
      <c r="G826" s="196"/>
      <c r="H826" s="197"/>
      <c r="L826" s="36"/>
    </row>
    <row r="827" spans="1:12" s="2" customFormat="1" ht="24.95" customHeight="1" x14ac:dyDescent="0.25">
      <c r="A827" s="107">
        <v>818</v>
      </c>
      <c r="B827" s="191"/>
      <c r="C827" s="192"/>
      <c r="D827" s="193"/>
      <c r="E827" s="194"/>
      <c r="F827" s="195"/>
      <c r="G827" s="196"/>
      <c r="H827" s="197"/>
      <c r="L827" s="36"/>
    </row>
    <row r="828" spans="1:12" s="2" customFormat="1" ht="24.95" customHeight="1" x14ac:dyDescent="0.25">
      <c r="A828" s="107">
        <v>819</v>
      </c>
      <c r="B828" s="191"/>
      <c r="C828" s="192"/>
      <c r="D828" s="193"/>
      <c r="E828" s="194"/>
      <c r="F828" s="195"/>
      <c r="G828" s="196"/>
      <c r="H828" s="197"/>
      <c r="L828" s="36"/>
    </row>
    <row r="829" spans="1:12" s="2" customFormat="1" ht="24.95" customHeight="1" x14ac:dyDescent="0.25">
      <c r="A829" s="107">
        <v>820</v>
      </c>
      <c r="B829" s="191"/>
      <c r="C829" s="192"/>
      <c r="D829" s="193"/>
      <c r="E829" s="194"/>
      <c r="F829" s="195"/>
      <c r="G829" s="196"/>
      <c r="H829" s="197"/>
      <c r="L829" s="36"/>
    </row>
    <row r="830" spans="1:12" s="2" customFormat="1" ht="24.95" customHeight="1" x14ac:dyDescent="0.25">
      <c r="A830" s="107">
        <v>821</v>
      </c>
      <c r="B830" s="191"/>
      <c r="C830" s="192"/>
      <c r="D830" s="193"/>
      <c r="E830" s="194"/>
      <c r="F830" s="195"/>
      <c r="G830" s="196"/>
      <c r="H830" s="197"/>
      <c r="L830" s="36"/>
    </row>
    <row r="831" spans="1:12" s="2" customFormat="1" ht="24.95" customHeight="1" x14ac:dyDescent="0.25">
      <c r="A831" s="107">
        <v>822</v>
      </c>
      <c r="B831" s="191"/>
      <c r="C831" s="192"/>
      <c r="D831" s="193"/>
      <c r="E831" s="194"/>
      <c r="F831" s="195"/>
      <c r="G831" s="196"/>
      <c r="H831" s="197"/>
      <c r="L831" s="36"/>
    </row>
    <row r="832" spans="1:12" s="2" customFormat="1" ht="24.95" customHeight="1" x14ac:dyDescent="0.25">
      <c r="A832" s="107">
        <v>823</v>
      </c>
      <c r="B832" s="191"/>
      <c r="C832" s="192"/>
      <c r="D832" s="193"/>
      <c r="E832" s="194"/>
      <c r="F832" s="195"/>
      <c r="G832" s="196"/>
      <c r="H832" s="197"/>
      <c r="L832" s="36"/>
    </row>
    <row r="833" spans="1:12" s="2" customFormat="1" ht="24.95" customHeight="1" x14ac:dyDescent="0.25">
      <c r="A833" s="107">
        <v>824</v>
      </c>
      <c r="B833" s="191"/>
      <c r="C833" s="192"/>
      <c r="D833" s="193"/>
      <c r="E833" s="194"/>
      <c r="F833" s="195"/>
      <c r="G833" s="196"/>
      <c r="H833" s="197"/>
      <c r="L833" s="36"/>
    </row>
    <row r="834" spans="1:12" s="2" customFormat="1" ht="24.95" customHeight="1" x14ac:dyDescent="0.25">
      <c r="A834" s="107">
        <v>825</v>
      </c>
      <c r="B834" s="191"/>
      <c r="C834" s="192"/>
      <c r="D834" s="193"/>
      <c r="E834" s="194"/>
      <c r="F834" s="195"/>
      <c r="G834" s="196"/>
      <c r="H834" s="197"/>
      <c r="L834" s="36"/>
    </row>
    <row r="835" spans="1:12" s="2" customFormat="1" ht="24.95" customHeight="1" x14ac:dyDescent="0.25">
      <c r="A835" s="107">
        <v>826</v>
      </c>
      <c r="B835" s="191"/>
      <c r="C835" s="192"/>
      <c r="D835" s="193"/>
      <c r="E835" s="194"/>
      <c r="F835" s="195"/>
      <c r="G835" s="196"/>
      <c r="H835" s="197"/>
      <c r="L835" s="36"/>
    </row>
    <row r="836" spans="1:12" s="2" customFormat="1" ht="24.95" customHeight="1" x14ac:dyDescent="0.25">
      <c r="A836" s="107">
        <v>827</v>
      </c>
      <c r="B836" s="191"/>
      <c r="C836" s="192"/>
      <c r="D836" s="193"/>
      <c r="E836" s="194"/>
      <c r="F836" s="195"/>
      <c r="G836" s="196"/>
      <c r="H836" s="197"/>
      <c r="L836" s="36"/>
    </row>
    <row r="837" spans="1:12" s="2" customFormat="1" ht="24.95" customHeight="1" x14ac:dyDescent="0.25">
      <c r="A837" s="107">
        <v>828</v>
      </c>
      <c r="B837" s="191"/>
      <c r="C837" s="192"/>
      <c r="D837" s="193"/>
      <c r="E837" s="194"/>
      <c r="F837" s="195"/>
      <c r="G837" s="196"/>
      <c r="H837" s="197"/>
      <c r="L837" s="36"/>
    </row>
    <row r="838" spans="1:12" s="2" customFormat="1" ht="24.95" customHeight="1" x14ac:dyDescent="0.25">
      <c r="A838" s="107">
        <v>829</v>
      </c>
      <c r="B838" s="191"/>
      <c r="C838" s="192"/>
      <c r="D838" s="193"/>
      <c r="E838" s="194"/>
      <c r="F838" s="195"/>
      <c r="G838" s="196"/>
      <c r="H838" s="197"/>
      <c r="L838" s="36"/>
    </row>
    <row r="839" spans="1:12" s="2" customFormat="1" ht="24.95" customHeight="1" x14ac:dyDescent="0.25">
      <c r="A839" s="109"/>
      <c r="B839" s="109"/>
      <c r="C839" s="109"/>
      <c r="D839" s="109"/>
      <c r="E839" s="109"/>
      <c r="F839" s="109"/>
      <c r="G839" s="109"/>
      <c r="H839" s="109"/>
    </row>
    <row r="840" spans="1:12" x14ac:dyDescent="0.25">
      <c r="A840" s="81"/>
      <c r="B840" s="82"/>
      <c r="C840" s="82"/>
      <c r="D840" s="83"/>
      <c r="E840" s="84"/>
      <c r="F840" s="85"/>
      <c r="G840" s="84"/>
      <c r="H840" s="100"/>
    </row>
    <row r="841" spans="1:12" x14ac:dyDescent="0.25">
      <c r="A841" s="81"/>
      <c r="B841" s="82"/>
      <c r="C841" s="82"/>
      <c r="D841" s="83"/>
      <c r="E841" s="84"/>
      <c r="F841" s="85"/>
      <c r="G841" s="84"/>
      <c r="H841" s="100"/>
    </row>
    <row r="842" spans="1:12" x14ac:dyDescent="0.25">
      <c r="A842" s="81"/>
      <c r="B842" s="82"/>
      <c r="C842" s="82"/>
      <c r="D842" s="83"/>
      <c r="E842" s="84"/>
      <c r="F842" s="85"/>
      <c r="G842" s="84"/>
      <c r="H842" s="100"/>
    </row>
    <row r="843" spans="1:12" x14ac:dyDescent="0.25">
      <c r="A843" s="81"/>
      <c r="B843" s="82"/>
      <c r="C843" s="82"/>
      <c r="D843" s="83"/>
      <c r="E843" s="84"/>
      <c r="F843" s="85"/>
      <c r="G843" s="84"/>
      <c r="H843" s="100"/>
    </row>
    <row r="844" spans="1:12" x14ac:dyDescent="0.25">
      <c r="A844" s="4"/>
      <c r="B844" s="40"/>
      <c r="C844" s="40"/>
      <c r="D844" s="43"/>
      <c r="E844" s="45"/>
      <c r="F844" s="47"/>
      <c r="G844" s="45"/>
      <c r="H844" s="101"/>
    </row>
    <row r="845" spans="1:12" x14ac:dyDescent="0.25">
      <c r="A845" s="4"/>
      <c r="B845" s="40"/>
      <c r="C845" s="40"/>
      <c r="D845" s="43"/>
      <c r="E845" s="45"/>
      <c r="F845" s="47"/>
      <c r="G845" s="45"/>
      <c r="H845" s="101"/>
    </row>
    <row r="846" spans="1:12" x14ac:dyDescent="0.25">
      <c r="A846" s="4"/>
      <c r="B846" s="40"/>
      <c r="C846" s="40"/>
      <c r="D846" s="43"/>
      <c r="E846" s="45"/>
      <c r="F846" s="47"/>
      <c r="G846" s="45"/>
      <c r="H846" s="101"/>
    </row>
    <row r="847" spans="1:12" x14ac:dyDescent="0.25">
      <c r="A847" s="4"/>
      <c r="B847" s="40"/>
      <c r="C847" s="40"/>
      <c r="D847" s="43"/>
      <c r="E847" s="45"/>
      <c r="F847" s="47"/>
      <c r="G847" s="45"/>
      <c r="H847" s="101"/>
    </row>
    <row r="848" spans="1:12" x14ac:dyDescent="0.25">
      <c r="A848" s="4"/>
      <c r="B848" s="40"/>
      <c r="C848" s="40"/>
      <c r="D848" s="43"/>
      <c r="E848" s="45"/>
      <c r="F848" s="47"/>
      <c r="G848" s="45"/>
      <c r="H848" s="101"/>
    </row>
    <row r="849" spans="1:8" x14ac:dyDescent="0.25">
      <c r="A849" s="4"/>
      <c r="B849" s="40"/>
      <c r="C849" s="40"/>
      <c r="D849" s="43"/>
      <c r="E849" s="45"/>
      <c r="F849" s="47"/>
      <c r="G849" s="45"/>
      <c r="H849" s="101"/>
    </row>
    <row r="850" spans="1:8" x14ac:dyDescent="0.25">
      <c r="A850" s="4"/>
      <c r="B850" s="40"/>
      <c r="C850" s="40"/>
      <c r="D850" s="43"/>
      <c r="E850" s="45"/>
      <c r="F850" s="47"/>
      <c r="G850" s="45"/>
      <c r="H850" s="101"/>
    </row>
    <row r="851" spans="1:8" x14ac:dyDescent="0.25">
      <c r="A851" s="4"/>
      <c r="B851" s="40"/>
      <c r="C851" s="40"/>
      <c r="D851" s="43"/>
      <c r="E851" s="45"/>
      <c r="F851" s="47"/>
      <c r="G851" s="45"/>
      <c r="H851" s="101"/>
    </row>
    <row r="852" spans="1:8" x14ac:dyDescent="0.25">
      <c r="A852" s="4"/>
      <c r="B852" s="40"/>
      <c r="C852" s="40"/>
      <c r="D852" s="43"/>
      <c r="E852" s="45"/>
      <c r="F852" s="47"/>
      <c r="G852" s="45"/>
      <c r="H852" s="101"/>
    </row>
    <row r="853" spans="1:8" x14ac:dyDescent="0.25">
      <c r="A853" s="4"/>
      <c r="B853" s="40"/>
      <c r="C853" s="40"/>
      <c r="D853" s="43"/>
      <c r="E853" s="45"/>
      <c r="F853" s="47"/>
      <c r="G853" s="45"/>
      <c r="H853" s="101"/>
    </row>
    <row r="854" spans="1:8" x14ac:dyDescent="0.25">
      <c r="A854" s="4"/>
      <c r="B854" s="40"/>
      <c r="C854" s="40"/>
      <c r="D854" s="43"/>
      <c r="E854" s="45"/>
      <c r="F854" s="47"/>
      <c r="G854" s="45"/>
      <c r="H854" s="101"/>
    </row>
    <row r="855" spans="1:8" x14ac:dyDescent="0.25">
      <c r="A855" s="4"/>
      <c r="B855" s="40"/>
      <c r="C855" s="40"/>
      <c r="D855" s="43"/>
      <c r="E855" s="45"/>
      <c r="F855" s="47"/>
      <c r="G855" s="45"/>
      <c r="H855" s="101"/>
    </row>
    <row r="856" spans="1:8" x14ac:dyDescent="0.25">
      <c r="A856" s="4"/>
      <c r="B856" s="40"/>
      <c r="C856" s="40"/>
      <c r="D856" s="43"/>
      <c r="E856" s="45"/>
      <c r="F856" s="47"/>
      <c r="G856" s="45"/>
      <c r="H856" s="101"/>
    </row>
    <row r="857" spans="1:8" x14ac:dyDescent="0.25">
      <c r="A857" s="4"/>
      <c r="B857" s="40"/>
      <c r="C857" s="40"/>
      <c r="D857" s="43"/>
      <c r="E857" s="45"/>
      <c r="F857" s="47"/>
      <c r="G857" s="45"/>
      <c r="H857" s="101"/>
    </row>
    <row r="858" spans="1:8" x14ac:dyDescent="0.25">
      <c r="A858" s="4"/>
      <c r="B858" s="40"/>
      <c r="C858" s="40"/>
      <c r="D858" s="43"/>
      <c r="E858" s="45"/>
      <c r="F858" s="47"/>
      <c r="G858" s="45"/>
      <c r="H858" s="101"/>
    </row>
    <row r="859" spans="1:8" x14ac:dyDescent="0.25">
      <c r="A859" s="4"/>
      <c r="B859" s="40"/>
      <c r="C859" s="40"/>
      <c r="D859" s="43"/>
      <c r="E859" s="45"/>
      <c r="F859" s="47"/>
      <c r="G859" s="45"/>
      <c r="H859" s="101"/>
    </row>
    <row r="860" spans="1:8" x14ac:dyDescent="0.25">
      <c r="A860" s="4"/>
      <c r="B860" s="40"/>
      <c r="C860" s="40"/>
      <c r="D860" s="43"/>
      <c r="E860" s="45"/>
      <c r="F860" s="47"/>
      <c r="G860" s="45"/>
      <c r="H860" s="101"/>
    </row>
    <row r="861" spans="1:8" x14ac:dyDescent="0.25">
      <c r="A861" s="4"/>
      <c r="B861" s="40"/>
      <c r="C861" s="40"/>
      <c r="D861" s="43"/>
      <c r="E861" s="45"/>
      <c r="F861" s="47"/>
      <c r="G861" s="45"/>
      <c r="H861" s="101"/>
    </row>
    <row r="862" spans="1:8" x14ac:dyDescent="0.25">
      <c r="A862" s="4"/>
      <c r="B862" s="40"/>
      <c r="C862" s="40"/>
      <c r="D862" s="43"/>
      <c r="E862" s="45"/>
      <c r="F862" s="47"/>
      <c r="G862" s="45"/>
      <c r="H862" s="101"/>
    </row>
    <row r="863" spans="1:8" x14ac:dyDescent="0.25">
      <c r="A863" s="4"/>
      <c r="B863" s="40"/>
      <c r="C863" s="40"/>
      <c r="D863" s="43"/>
      <c r="E863" s="45"/>
      <c r="F863" s="47"/>
      <c r="G863" s="45"/>
      <c r="H863" s="101"/>
    </row>
    <row r="864" spans="1:8" x14ac:dyDescent="0.25">
      <c r="A864" s="4"/>
      <c r="B864" s="40"/>
      <c r="C864" s="40"/>
      <c r="D864" s="43"/>
      <c r="E864" s="45"/>
      <c r="F864" s="47"/>
      <c r="G864" s="45"/>
      <c r="H864" s="101"/>
    </row>
    <row r="865" spans="1:8" x14ac:dyDescent="0.25">
      <c r="A865" s="4"/>
      <c r="B865" s="40"/>
      <c r="C865" s="40"/>
      <c r="D865" s="43"/>
      <c r="E865" s="45"/>
      <c r="F865" s="47"/>
      <c r="G865" s="45"/>
      <c r="H865" s="101"/>
    </row>
    <row r="866" spans="1:8" x14ac:dyDescent="0.25">
      <c r="A866" s="4"/>
      <c r="B866" s="40"/>
      <c r="C866" s="40"/>
      <c r="D866" s="43"/>
      <c r="E866" s="45"/>
      <c r="F866" s="47"/>
      <c r="G866" s="45"/>
      <c r="H866" s="101"/>
    </row>
    <row r="867" spans="1:8" x14ac:dyDescent="0.25">
      <c r="A867" s="4"/>
      <c r="B867" s="40"/>
      <c r="C867" s="40"/>
      <c r="D867" s="43"/>
      <c r="E867" s="45"/>
      <c r="F867" s="47"/>
      <c r="G867" s="45"/>
      <c r="H867" s="101"/>
    </row>
    <row r="868" spans="1:8" x14ac:dyDescent="0.25">
      <c r="A868" s="4"/>
      <c r="B868" s="40"/>
      <c r="C868" s="40"/>
      <c r="D868" s="43"/>
      <c r="E868" s="45"/>
      <c r="F868" s="47"/>
      <c r="G868" s="45"/>
      <c r="H868" s="101"/>
    </row>
    <row r="869" spans="1:8" x14ac:dyDescent="0.25">
      <c r="A869" s="4"/>
      <c r="B869" s="40"/>
      <c r="C869" s="40"/>
      <c r="D869" s="43"/>
      <c r="E869" s="45"/>
      <c r="F869" s="47"/>
      <c r="G869" s="45"/>
      <c r="H869" s="101"/>
    </row>
    <row r="870" spans="1:8" x14ac:dyDescent="0.25">
      <c r="A870" s="4"/>
      <c r="B870" s="40"/>
      <c r="C870" s="40"/>
      <c r="D870" s="43"/>
      <c r="E870" s="45"/>
      <c r="F870" s="47"/>
      <c r="G870" s="45"/>
      <c r="H870" s="101"/>
    </row>
    <row r="871" spans="1:8" x14ac:dyDescent="0.25">
      <c r="A871" s="4"/>
      <c r="B871" s="40"/>
      <c r="C871" s="40"/>
      <c r="D871" s="43"/>
      <c r="E871" s="45"/>
      <c r="F871" s="47"/>
      <c r="G871" s="45"/>
      <c r="H871" s="101"/>
    </row>
    <row r="872" spans="1:8" x14ac:dyDescent="0.25">
      <c r="A872" s="4"/>
      <c r="B872" s="40"/>
      <c r="C872" s="40"/>
      <c r="D872" s="43"/>
      <c r="E872" s="45"/>
      <c r="F872" s="47"/>
      <c r="G872" s="45"/>
      <c r="H872" s="101"/>
    </row>
    <row r="873" spans="1:8" x14ac:dyDescent="0.25">
      <c r="A873" s="4"/>
      <c r="B873" s="40"/>
      <c r="C873" s="40"/>
      <c r="D873" s="43"/>
      <c r="E873" s="45"/>
      <c r="F873" s="47"/>
      <c r="G873" s="45"/>
      <c r="H873" s="101"/>
    </row>
    <row r="874" spans="1:8" x14ac:dyDescent="0.25">
      <c r="A874" s="4"/>
      <c r="B874" s="40"/>
      <c r="C874" s="40"/>
      <c r="D874" s="43"/>
      <c r="E874" s="45"/>
      <c r="F874" s="47"/>
      <c r="G874" s="45"/>
      <c r="H874" s="101"/>
    </row>
    <row r="875" spans="1:8" x14ac:dyDescent="0.25">
      <c r="A875" s="4"/>
      <c r="B875" s="40"/>
      <c r="C875" s="40"/>
      <c r="D875" s="43"/>
      <c r="E875" s="45"/>
      <c r="F875" s="47"/>
      <c r="G875" s="45"/>
      <c r="H875" s="101"/>
    </row>
    <row r="876" spans="1:8" x14ac:dyDescent="0.25">
      <c r="A876" s="4"/>
      <c r="B876" s="40"/>
      <c r="C876" s="40"/>
      <c r="D876" s="43"/>
      <c r="E876" s="45"/>
      <c r="F876" s="47"/>
      <c r="G876" s="45"/>
      <c r="H876" s="101"/>
    </row>
    <row r="877" spans="1:8" x14ac:dyDescent="0.25">
      <c r="A877" s="4"/>
      <c r="B877" s="40"/>
      <c r="C877" s="40"/>
      <c r="D877" s="43"/>
      <c r="E877" s="45"/>
      <c r="F877" s="47"/>
      <c r="G877" s="45"/>
      <c r="H877" s="101"/>
    </row>
    <row r="878" spans="1:8" x14ac:dyDescent="0.25">
      <c r="A878" s="4"/>
      <c r="B878" s="40"/>
      <c r="C878" s="40"/>
      <c r="D878" s="43"/>
      <c r="E878" s="45"/>
      <c r="F878" s="47"/>
      <c r="G878" s="45"/>
      <c r="H878" s="101"/>
    </row>
    <row r="879" spans="1:8" x14ac:dyDescent="0.25">
      <c r="A879" s="4"/>
      <c r="B879" s="40"/>
      <c r="C879" s="40"/>
      <c r="D879" s="43"/>
      <c r="E879" s="45"/>
      <c r="F879" s="47"/>
      <c r="G879" s="45"/>
      <c r="H879" s="101"/>
    </row>
    <row r="880" spans="1:8" x14ac:dyDescent="0.25">
      <c r="A880" s="4"/>
      <c r="B880" s="40"/>
      <c r="C880" s="40"/>
      <c r="D880" s="43"/>
      <c r="E880" s="45"/>
      <c r="F880" s="47"/>
      <c r="G880" s="45"/>
      <c r="H880" s="101"/>
    </row>
    <row r="881" spans="1:8" x14ac:dyDescent="0.25">
      <c r="A881" s="4"/>
      <c r="B881" s="40"/>
      <c r="C881" s="40"/>
      <c r="D881" s="43"/>
      <c r="E881" s="45"/>
      <c r="F881" s="47"/>
      <c r="G881" s="45"/>
      <c r="H881" s="101"/>
    </row>
    <row r="882" spans="1:8" x14ac:dyDescent="0.25">
      <c r="A882" s="4"/>
      <c r="B882" s="40"/>
      <c r="C882" s="40"/>
      <c r="D882" s="43"/>
      <c r="E882" s="45"/>
      <c r="F882" s="47"/>
      <c r="G882" s="45"/>
      <c r="H882" s="101"/>
    </row>
    <row r="883" spans="1:8" x14ac:dyDescent="0.25">
      <c r="A883" s="4"/>
      <c r="B883" s="40"/>
      <c r="C883" s="40"/>
      <c r="D883" s="43"/>
      <c r="E883" s="45"/>
      <c r="F883" s="47"/>
      <c r="G883" s="45"/>
      <c r="H883" s="101"/>
    </row>
    <row r="884" spans="1:8" x14ac:dyDescent="0.25">
      <c r="A884" s="4"/>
      <c r="B884" s="40"/>
      <c r="C884" s="40"/>
      <c r="D884" s="43"/>
      <c r="E884" s="45"/>
      <c r="F884" s="47"/>
      <c r="G884" s="45"/>
      <c r="H884" s="101"/>
    </row>
    <row r="885" spans="1:8" x14ac:dyDescent="0.25">
      <c r="A885" s="4"/>
      <c r="B885" s="40"/>
      <c r="C885" s="40"/>
      <c r="D885" s="43"/>
      <c r="E885" s="45"/>
      <c r="F885" s="47"/>
      <c r="G885" s="45"/>
      <c r="H885" s="101"/>
    </row>
    <row r="886" spans="1:8" x14ac:dyDescent="0.25">
      <c r="A886" s="4"/>
      <c r="B886" s="40"/>
      <c r="C886" s="40"/>
      <c r="D886" s="43"/>
      <c r="E886" s="45"/>
      <c r="F886" s="47"/>
      <c r="G886" s="45"/>
      <c r="H886" s="101"/>
    </row>
    <row r="887" spans="1:8" x14ac:dyDescent="0.25">
      <c r="A887" s="4"/>
      <c r="B887" s="40"/>
      <c r="C887" s="40"/>
      <c r="D887" s="43"/>
      <c r="E887" s="45"/>
      <c r="F887" s="47"/>
      <c r="G887" s="45"/>
      <c r="H887" s="101"/>
    </row>
    <row r="888" spans="1:8" x14ac:dyDescent="0.25">
      <c r="A888" s="4"/>
      <c r="B888" s="40"/>
      <c r="C888" s="40"/>
      <c r="D888" s="43"/>
      <c r="E888" s="45"/>
      <c r="F888" s="47"/>
      <c r="G888" s="45"/>
      <c r="H888" s="101"/>
    </row>
    <row r="889" spans="1:8" x14ac:dyDescent="0.25">
      <c r="A889" s="4"/>
      <c r="B889" s="40"/>
      <c r="C889" s="40"/>
      <c r="D889" s="43"/>
      <c r="E889" s="45"/>
      <c r="F889" s="47"/>
      <c r="G889" s="45"/>
      <c r="H889" s="101"/>
    </row>
    <row r="890" spans="1:8" x14ac:dyDescent="0.25">
      <c r="A890" s="4"/>
      <c r="B890" s="40"/>
      <c r="C890" s="40"/>
      <c r="D890" s="43"/>
      <c r="E890" s="45"/>
      <c r="F890" s="47"/>
      <c r="G890" s="45"/>
      <c r="H890" s="101"/>
    </row>
    <row r="891" spans="1:8" x14ac:dyDescent="0.25">
      <c r="A891" s="4"/>
      <c r="B891" s="40"/>
      <c r="C891" s="40"/>
      <c r="D891" s="43"/>
      <c r="E891" s="45"/>
      <c r="F891" s="47"/>
      <c r="G891" s="45"/>
      <c r="H891" s="101"/>
    </row>
    <row r="892" spans="1:8" x14ac:dyDescent="0.25">
      <c r="A892" s="4"/>
      <c r="B892" s="40"/>
      <c r="C892" s="40"/>
      <c r="D892" s="43"/>
      <c r="E892" s="45"/>
      <c r="F892" s="47"/>
      <c r="G892" s="45"/>
      <c r="H892" s="101"/>
    </row>
    <row r="893" spans="1:8" x14ac:dyDescent="0.25">
      <c r="A893" s="4"/>
      <c r="B893" s="40"/>
      <c r="C893" s="40"/>
      <c r="D893" s="43"/>
      <c r="E893" s="45"/>
      <c r="F893" s="47"/>
      <c r="G893" s="45"/>
      <c r="H893" s="101"/>
    </row>
    <row r="894" spans="1:8" x14ac:dyDescent="0.25">
      <c r="A894" s="4"/>
      <c r="B894" s="40"/>
      <c r="C894" s="40"/>
      <c r="D894" s="43"/>
      <c r="E894" s="45"/>
      <c r="F894" s="47"/>
      <c r="G894" s="45"/>
      <c r="H894" s="101"/>
    </row>
    <row r="895" spans="1:8" x14ac:dyDescent="0.25">
      <c r="A895" s="4"/>
      <c r="B895" s="40"/>
      <c r="C895" s="40"/>
      <c r="D895" s="43"/>
      <c r="E895" s="45"/>
      <c r="F895" s="47"/>
      <c r="G895" s="45"/>
      <c r="H895" s="101"/>
    </row>
    <row r="896" spans="1:8" x14ac:dyDescent="0.25">
      <c r="A896" s="4"/>
      <c r="B896" s="40"/>
      <c r="C896" s="40"/>
      <c r="D896" s="43"/>
      <c r="E896" s="45"/>
      <c r="F896" s="47"/>
      <c r="G896" s="45"/>
      <c r="H896" s="101"/>
    </row>
    <row r="897" spans="1:8" x14ac:dyDescent="0.25">
      <c r="A897" s="4"/>
      <c r="B897" s="40"/>
      <c r="C897" s="40"/>
      <c r="D897" s="43"/>
      <c r="E897" s="45"/>
      <c r="F897" s="47"/>
      <c r="G897" s="45"/>
      <c r="H897" s="101"/>
    </row>
    <row r="898" spans="1:8" x14ac:dyDescent="0.25">
      <c r="A898" s="4"/>
      <c r="B898" s="40"/>
      <c r="C898" s="40"/>
      <c r="D898" s="43"/>
      <c r="E898" s="45"/>
      <c r="F898" s="47"/>
      <c r="G898" s="45"/>
      <c r="H898" s="101"/>
    </row>
    <row r="899" spans="1:8" x14ac:dyDescent="0.25">
      <c r="A899" s="4"/>
      <c r="B899" s="40"/>
      <c r="C899" s="40"/>
      <c r="D899" s="43"/>
      <c r="E899" s="45"/>
      <c r="F899" s="47"/>
      <c r="G899" s="45"/>
      <c r="H899" s="101"/>
    </row>
    <row r="900" spans="1:8" x14ac:dyDescent="0.25">
      <c r="A900" s="4"/>
      <c r="B900" s="40"/>
      <c r="C900" s="40"/>
      <c r="D900" s="43"/>
      <c r="E900" s="45"/>
      <c r="F900" s="47"/>
      <c r="G900" s="45"/>
      <c r="H900" s="101"/>
    </row>
    <row r="901" spans="1:8" x14ac:dyDescent="0.25">
      <c r="A901" s="4"/>
      <c r="B901" s="40"/>
      <c r="C901" s="40"/>
      <c r="D901" s="43"/>
      <c r="E901" s="45"/>
      <c r="F901" s="47"/>
      <c r="G901" s="45"/>
      <c r="H901" s="101"/>
    </row>
    <row r="902" spans="1:8" x14ac:dyDescent="0.25">
      <c r="A902" s="4"/>
      <c r="B902" s="40"/>
      <c r="C902" s="40"/>
      <c r="D902" s="43"/>
      <c r="E902" s="45"/>
      <c r="F902" s="47"/>
      <c r="G902" s="45"/>
      <c r="H902" s="101"/>
    </row>
    <row r="903" spans="1:8" x14ac:dyDescent="0.25">
      <c r="A903" s="4"/>
      <c r="B903" s="40"/>
      <c r="C903" s="40"/>
      <c r="D903" s="43"/>
      <c r="E903" s="45"/>
      <c r="F903" s="47"/>
      <c r="G903" s="45"/>
      <c r="H903" s="101"/>
    </row>
    <row r="904" spans="1:8" x14ac:dyDescent="0.25">
      <c r="A904" s="4"/>
      <c r="B904" s="40"/>
      <c r="C904" s="40"/>
      <c r="D904" s="43"/>
      <c r="E904" s="45"/>
      <c r="F904" s="47"/>
      <c r="G904" s="45"/>
      <c r="H904" s="101"/>
    </row>
    <row r="905" spans="1:8" x14ac:dyDescent="0.25">
      <c r="A905" s="4"/>
      <c r="B905" s="40"/>
      <c r="C905" s="40"/>
      <c r="D905" s="43"/>
      <c r="E905" s="45"/>
      <c r="F905" s="47"/>
      <c r="G905" s="45"/>
      <c r="H905" s="101"/>
    </row>
    <row r="906" spans="1:8" x14ac:dyDescent="0.25">
      <c r="A906" s="4"/>
      <c r="B906" s="40"/>
      <c r="C906" s="40"/>
      <c r="D906" s="43"/>
      <c r="E906" s="45"/>
      <c r="F906" s="47"/>
      <c r="G906" s="45"/>
      <c r="H906" s="101"/>
    </row>
    <row r="907" spans="1:8" x14ac:dyDescent="0.25">
      <c r="A907" s="4"/>
      <c r="B907" s="40"/>
      <c r="C907" s="40"/>
      <c r="D907" s="43"/>
      <c r="E907" s="45"/>
      <c r="F907" s="47"/>
      <c r="G907" s="45"/>
      <c r="H907" s="101"/>
    </row>
    <row r="908" spans="1:8" x14ac:dyDescent="0.25">
      <c r="A908" s="4"/>
      <c r="B908" s="40"/>
      <c r="C908" s="40"/>
      <c r="D908" s="43"/>
      <c r="E908" s="45"/>
      <c r="F908" s="47"/>
      <c r="G908" s="45"/>
      <c r="H908" s="101"/>
    </row>
    <row r="909" spans="1:8" x14ac:dyDescent="0.25">
      <c r="A909" s="4"/>
      <c r="B909" s="40"/>
      <c r="C909" s="40"/>
      <c r="D909" s="43"/>
      <c r="E909" s="45"/>
      <c r="F909" s="47"/>
      <c r="G909" s="45"/>
      <c r="H909" s="101"/>
    </row>
    <row r="910" spans="1:8" x14ac:dyDescent="0.25">
      <c r="A910" s="4"/>
      <c r="B910" s="40"/>
      <c r="C910" s="40"/>
      <c r="D910" s="43"/>
      <c r="E910" s="45"/>
      <c r="F910" s="47"/>
      <c r="G910" s="45"/>
      <c r="H910" s="101"/>
    </row>
    <row r="911" spans="1:8" x14ac:dyDescent="0.25">
      <c r="A911" s="4"/>
      <c r="B911" s="40"/>
      <c r="C911" s="40"/>
      <c r="D911" s="43"/>
      <c r="E911" s="45"/>
      <c r="F911" s="47"/>
      <c r="G911" s="45"/>
      <c r="H911" s="101"/>
    </row>
    <row r="912" spans="1:8" x14ac:dyDescent="0.25">
      <c r="A912" s="4"/>
      <c r="B912" s="40"/>
      <c r="C912" s="40"/>
      <c r="D912" s="43"/>
      <c r="E912" s="45"/>
      <c r="F912" s="47"/>
      <c r="G912" s="45"/>
      <c r="H912" s="101"/>
    </row>
    <row r="913" spans="1:8" x14ac:dyDescent="0.25">
      <c r="A913" s="4"/>
      <c r="B913" s="40"/>
      <c r="C913" s="40"/>
      <c r="D913" s="43"/>
      <c r="E913" s="45"/>
      <c r="F913" s="47"/>
      <c r="G913" s="45"/>
      <c r="H913" s="101"/>
    </row>
    <row r="914" spans="1:8" x14ac:dyDescent="0.25">
      <c r="A914" s="4"/>
      <c r="B914" s="40"/>
      <c r="C914" s="40"/>
      <c r="D914" s="43"/>
      <c r="E914" s="45"/>
      <c r="F914" s="47"/>
      <c r="G914" s="45"/>
      <c r="H914" s="101"/>
    </row>
    <row r="915" spans="1:8" x14ac:dyDescent="0.25">
      <c r="A915" s="4"/>
      <c r="B915" s="40"/>
      <c r="C915" s="40"/>
      <c r="D915" s="43"/>
      <c r="E915" s="45"/>
      <c r="F915" s="47"/>
      <c r="G915" s="45"/>
      <c r="H915" s="101"/>
    </row>
    <row r="916" spans="1:8" x14ac:dyDescent="0.25">
      <c r="A916" s="4"/>
      <c r="B916" s="40"/>
      <c r="C916" s="40"/>
      <c r="D916" s="43"/>
      <c r="E916" s="45"/>
      <c r="F916" s="47"/>
      <c r="G916" s="45"/>
      <c r="H916" s="101"/>
    </row>
    <row r="917" spans="1:8" x14ac:dyDescent="0.25">
      <c r="A917" s="4"/>
      <c r="B917" s="40"/>
      <c r="C917" s="40"/>
      <c r="D917" s="43"/>
      <c r="E917" s="45"/>
      <c r="F917" s="47"/>
      <c r="G917" s="45"/>
      <c r="H917" s="101"/>
    </row>
    <row r="918" spans="1:8" x14ac:dyDescent="0.25">
      <c r="A918" s="4"/>
      <c r="B918" s="40"/>
      <c r="C918" s="40"/>
      <c r="D918" s="43"/>
      <c r="E918" s="45"/>
      <c r="F918" s="47"/>
      <c r="G918" s="45"/>
      <c r="H918" s="101"/>
    </row>
    <row r="919" spans="1:8" x14ac:dyDescent="0.25">
      <c r="A919" s="4"/>
      <c r="B919" s="40"/>
      <c r="C919" s="40"/>
      <c r="D919" s="43"/>
      <c r="E919" s="45"/>
      <c r="F919" s="47"/>
      <c r="G919" s="45"/>
      <c r="H919" s="101"/>
    </row>
    <row r="920" spans="1:8" x14ac:dyDescent="0.25">
      <c r="A920" s="4"/>
      <c r="B920" s="40"/>
      <c r="C920" s="40"/>
      <c r="D920" s="43"/>
      <c r="E920" s="45"/>
      <c r="F920" s="47"/>
      <c r="G920" s="45"/>
      <c r="H920" s="101"/>
    </row>
    <row r="921" spans="1:8" x14ac:dyDescent="0.25">
      <c r="A921" s="4"/>
      <c r="B921" s="40"/>
      <c r="C921" s="40"/>
      <c r="D921" s="43"/>
      <c r="E921" s="45"/>
      <c r="F921" s="47"/>
      <c r="G921" s="45"/>
      <c r="H921" s="101"/>
    </row>
    <row r="922" spans="1:8" x14ac:dyDescent="0.25">
      <c r="A922" s="4"/>
      <c r="B922" s="40"/>
      <c r="C922" s="40"/>
      <c r="D922" s="43"/>
      <c r="E922" s="45"/>
      <c r="F922" s="47"/>
      <c r="G922" s="45"/>
      <c r="H922" s="101"/>
    </row>
    <row r="923" spans="1:8" x14ac:dyDescent="0.25">
      <c r="A923" s="4"/>
      <c r="B923" s="40"/>
      <c r="C923" s="40"/>
      <c r="D923" s="43"/>
      <c r="E923" s="45"/>
      <c r="F923" s="47"/>
      <c r="G923" s="45"/>
      <c r="H923" s="101"/>
    </row>
    <row r="924" spans="1:8" x14ac:dyDescent="0.25">
      <c r="A924" s="4"/>
      <c r="B924" s="40"/>
      <c r="C924" s="40"/>
      <c r="D924" s="43"/>
      <c r="E924" s="45"/>
      <c r="F924" s="47"/>
      <c r="G924" s="45"/>
      <c r="H924" s="101"/>
    </row>
    <row r="925" spans="1:8" x14ac:dyDescent="0.25">
      <c r="A925" s="4"/>
      <c r="B925" s="40"/>
      <c r="C925" s="40"/>
      <c r="D925" s="43"/>
      <c r="E925" s="45"/>
      <c r="F925" s="47"/>
      <c r="G925" s="45"/>
      <c r="H925" s="101"/>
    </row>
    <row r="926" spans="1:8" x14ac:dyDescent="0.25">
      <c r="A926" s="4"/>
      <c r="B926" s="40"/>
      <c r="C926" s="40"/>
      <c r="D926" s="43"/>
      <c r="E926" s="45"/>
      <c r="F926" s="47"/>
      <c r="G926" s="45"/>
      <c r="H926" s="101"/>
    </row>
    <row r="927" spans="1:8" x14ac:dyDescent="0.25">
      <c r="A927" s="4"/>
      <c r="B927" s="40"/>
      <c r="C927" s="40"/>
      <c r="D927" s="43"/>
      <c r="E927" s="45"/>
      <c r="F927" s="47"/>
      <c r="G927" s="45"/>
      <c r="H927" s="101"/>
    </row>
    <row r="928" spans="1:8" x14ac:dyDescent="0.25">
      <c r="A928" s="4"/>
      <c r="B928" s="40"/>
      <c r="C928" s="40"/>
      <c r="D928" s="43"/>
      <c r="E928" s="45"/>
      <c r="F928" s="47"/>
      <c r="G928" s="45"/>
      <c r="H928" s="101"/>
    </row>
    <row r="929" spans="1:8" x14ac:dyDescent="0.25">
      <c r="A929" s="4"/>
      <c r="B929" s="40"/>
      <c r="C929" s="40"/>
      <c r="D929" s="43"/>
      <c r="E929" s="45"/>
      <c r="F929" s="47"/>
      <c r="G929" s="45"/>
      <c r="H929" s="101"/>
    </row>
    <row r="930" spans="1:8" x14ac:dyDescent="0.25">
      <c r="A930" s="4"/>
      <c r="B930" s="40"/>
      <c r="C930" s="40"/>
      <c r="D930" s="43"/>
      <c r="E930" s="45"/>
      <c r="F930" s="47"/>
      <c r="G930" s="45"/>
      <c r="H930" s="101"/>
    </row>
    <row r="931" spans="1:8" x14ac:dyDescent="0.25">
      <c r="A931" s="4"/>
      <c r="B931" s="40"/>
      <c r="C931" s="40"/>
      <c r="D931" s="43"/>
      <c r="E931" s="45"/>
      <c r="F931" s="47"/>
      <c r="G931" s="45"/>
      <c r="H931" s="101"/>
    </row>
    <row r="932" spans="1:8" x14ac:dyDescent="0.25">
      <c r="A932" s="4"/>
      <c r="B932" s="40"/>
      <c r="C932" s="40"/>
      <c r="D932" s="43"/>
      <c r="E932" s="45"/>
      <c r="F932" s="47"/>
      <c r="G932" s="45"/>
      <c r="H932" s="101"/>
    </row>
    <row r="933" spans="1:8" x14ac:dyDescent="0.25">
      <c r="A933" s="4"/>
      <c r="B933" s="40"/>
      <c r="C933" s="40"/>
      <c r="D933" s="43"/>
      <c r="E933" s="45"/>
      <c r="F933" s="47"/>
      <c r="G933" s="45"/>
      <c r="H933" s="101"/>
    </row>
    <row r="934" spans="1:8" x14ac:dyDescent="0.25">
      <c r="A934" s="4"/>
      <c r="B934" s="40"/>
      <c r="C934" s="40"/>
      <c r="D934" s="43"/>
      <c r="E934" s="45"/>
      <c r="F934" s="47"/>
      <c r="G934" s="45"/>
      <c r="H934" s="101"/>
    </row>
    <row r="935" spans="1:8" x14ac:dyDescent="0.25">
      <c r="A935" s="4"/>
      <c r="B935" s="40"/>
      <c r="C935" s="40"/>
      <c r="D935" s="43"/>
      <c r="E935" s="45"/>
      <c r="F935" s="47"/>
      <c r="G935" s="45"/>
      <c r="H935" s="101"/>
    </row>
    <row r="936" spans="1:8" x14ac:dyDescent="0.25">
      <c r="A936" s="4"/>
      <c r="B936" s="40"/>
      <c r="C936" s="40"/>
      <c r="D936" s="43"/>
      <c r="E936" s="45"/>
      <c r="F936" s="47"/>
      <c r="G936" s="45"/>
      <c r="H936" s="101"/>
    </row>
    <row r="937" spans="1:8" x14ac:dyDescent="0.25">
      <c r="A937" s="4"/>
      <c r="B937" s="40"/>
      <c r="C937" s="40"/>
      <c r="D937" s="43"/>
      <c r="E937" s="45"/>
      <c r="F937" s="47"/>
      <c r="G937" s="45"/>
      <c r="H937" s="101"/>
    </row>
    <row r="938" spans="1:8" x14ac:dyDescent="0.25">
      <c r="A938" s="4"/>
      <c r="B938" s="40"/>
      <c r="C938" s="40"/>
      <c r="D938" s="43"/>
      <c r="E938" s="45"/>
      <c r="F938" s="47"/>
      <c r="G938" s="45"/>
      <c r="H938" s="101"/>
    </row>
    <row r="939" spans="1:8" x14ac:dyDescent="0.25">
      <c r="A939" s="4"/>
      <c r="B939" s="40"/>
      <c r="C939" s="40"/>
      <c r="D939" s="43"/>
      <c r="E939" s="45"/>
      <c r="F939" s="47"/>
      <c r="G939" s="45"/>
      <c r="H939" s="101"/>
    </row>
    <row r="940" spans="1:8" x14ac:dyDescent="0.25">
      <c r="A940" s="4"/>
      <c r="B940" s="40"/>
      <c r="C940" s="40"/>
      <c r="D940" s="43"/>
      <c r="E940" s="45"/>
      <c r="F940" s="47"/>
      <c r="G940" s="45"/>
      <c r="H940" s="101"/>
    </row>
    <row r="941" spans="1:8" x14ac:dyDescent="0.25">
      <c r="A941" s="4"/>
      <c r="B941" s="40"/>
      <c r="C941" s="40"/>
      <c r="D941" s="43"/>
      <c r="E941" s="45"/>
      <c r="F941" s="47"/>
      <c r="G941" s="45"/>
      <c r="H941" s="101"/>
    </row>
    <row r="942" spans="1:8" x14ac:dyDescent="0.25">
      <c r="A942" s="4"/>
      <c r="B942" s="40"/>
      <c r="C942" s="40"/>
      <c r="D942" s="43"/>
      <c r="E942" s="45"/>
      <c r="F942" s="47"/>
      <c r="G942" s="45"/>
      <c r="H942" s="101"/>
    </row>
    <row r="943" spans="1:8" x14ac:dyDescent="0.25">
      <c r="A943" s="4"/>
      <c r="B943" s="40"/>
      <c r="C943" s="40"/>
      <c r="D943" s="43"/>
      <c r="E943" s="45"/>
      <c r="F943" s="47"/>
      <c r="G943" s="45"/>
      <c r="H943" s="101"/>
    </row>
    <row r="944" spans="1:8" x14ac:dyDescent="0.25">
      <c r="A944" s="4"/>
      <c r="B944" s="40"/>
      <c r="C944" s="40"/>
      <c r="D944" s="43"/>
      <c r="E944" s="45"/>
      <c r="F944" s="47"/>
      <c r="G944" s="45"/>
      <c r="H944" s="101"/>
    </row>
    <row r="945" spans="1:8" x14ac:dyDescent="0.25">
      <c r="A945" s="4"/>
      <c r="B945" s="40"/>
      <c r="C945" s="40"/>
      <c r="D945" s="43"/>
      <c r="E945" s="45"/>
      <c r="F945" s="47"/>
      <c r="G945" s="45"/>
      <c r="H945" s="101"/>
    </row>
    <row r="946" spans="1:8" x14ac:dyDescent="0.25">
      <c r="A946" s="4"/>
      <c r="B946" s="40"/>
      <c r="C946" s="40"/>
      <c r="D946" s="43"/>
      <c r="E946" s="45"/>
      <c r="F946" s="47"/>
      <c r="G946" s="45"/>
      <c r="H946" s="101"/>
    </row>
    <row r="947" spans="1:8" x14ac:dyDescent="0.25">
      <c r="A947" s="4"/>
      <c r="B947" s="40"/>
      <c r="C947" s="40"/>
      <c r="D947" s="43"/>
      <c r="E947" s="45"/>
      <c r="F947" s="47"/>
      <c r="G947" s="45"/>
      <c r="H947" s="101"/>
    </row>
    <row r="948" spans="1:8" x14ac:dyDescent="0.25">
      <c r="A948" s="4"/>
      <c r="B948" s="40"/>
      <c r="C948" s="40"/>
      <c r="D948" s="43"/>
      <c r="E948" s="45"/>
      <c r="F948" s="47"/>
      <c r="G948" s="45"/>
      <c r="H948" s="101"/>
    </row>
    <row r="949" spans="1:8" x14ac:dyDescent="0.25">
      <c r="A949" s="4"/>
      <c r="B949" s="40"/>
      <c r="C949" s="40"/>
      <c r="D949" s="43"/>
      <c r="E949" s="45"/>
      <c r="F949" s="47"/>
      <c r="G949" s="45"/>
      <c r="H949" s="101"/>
    </row>
    <row r="950" spans="1:8" x14ac:dyDescent="0.25">
      <c r="A950" s="4"/>
      <c r="B950" s="40"/>
      <c r="C950" s="40"/>
      <c r="D950" s="43"/>
      <c r="E950" s="45"/>
      <c r="F950" s="47"/>
      <c r="G950" s="45"/>
      <c r="H950" s="101"/>
    </row>
    <row r="951" spans="1:8" x14ac:dyDescent="0.25">
      <c r="A951" s="4"/>
      <c r="B951" s="40"/>
      <c r="C951" s="40"/>
      <c r="D951" s="43"/>
      <c r="E951" s="45"/>
      <c r="F951" s="47"/>
      <c r="G951" s="45"/>
      <c r="H951" s="101"/>
    </row>
    <row r="952" spans="1:8" x14ac:dyDescent="0.25">
      <c r="A952" s="4"/>
      <c r="B952" s="40"/>
      <c r="C952" s="40"/>
      <c r="D952" s="43"/>
      <c r="E952" s="45"/>
      <c r="F952" s="47"/>
      <c r="G952" s="45"/>
      <c r="H952" s="101"/>
    </row>
    <row r="953" spans="1:8" x14ac:dyDescent="0.25">
      <c r="A953" s="4"/>
      <c r="B953" s="40"/>
      <c r="C953" s="40"/>
      <c r="D953" s="43"/>
      <c r="E953" s="45"/>
      <c r="F953" s="47"/>
      <c r="G953" s="45"/>
      <c r="H953" s="101"/>
    </row>
    <row r="954" spans="1:8" x14ac:dyDescent="0.25">
      <c r="A954" s="4"/>
      <c r="B954" s="40"/>
      <c r="C954" s="40"/>
      <c r="D954" s="43"/>
      <c r="E954" s="45"/>
      <c r="F954" s="47"/>
      <c r="G954" s="45"/>
      <c r="H954" s="101"/>
    </row>
    <row r="955" spans="1:8" x14ac:dyDescent="0.25">
      <c r="A955" s="4"/>
      <c r="B955" s="40"/>
      <c r="C955" s="40"/>
      <c r="D955" s="43"/>
      <c r="E955" s="45"/>
      <c r="F955" s="47"/>
      <c r="G955" s="45"/>
      <c r="H955" s="101"/>
    </row>
    <row r="956" spans="1:8" x14ac:dyDescent="0.25">
      <c r="A956" s="4"/>
      <c r="B956" s="40"/>
      <c r="C956" s="40"/>
      <c r="D956" s="43"/>
      <c r="E956" s="45"/>
      <c r="F956" s="47"/>
      <c r="G956" s="45"/>
      <c r="H956" s="101"/>
    </row>
    <row r="957" spans="1:8" x14ac:dyDescent="0.25">
      <c r="A957" s="4"/>
      <c r="B957" s="40"/>
      <c r="C957" s="40"/>
      <c r="D957" s="43"/>
      <c r="E957" s="45"/>
      <c r="F957" s="47"/>
      <c r="G957" s="45"/>
      <c r="H957" s="101"/>
    </row>
    <row r="958" spans="1:8" x14ac:dyDescent="0.25">
      <c r="A958" s="4"/>
      <c r="B958" s="40"/>
      <c r="C958" s="40"/>
      <c r="D958" s="43"/>
      <c r="E958" s="45"/>
      <c r="F958" s="47"/>
      <c r="G958" s="45"/>
      <c r="H958" s="101"/>
    </row>
    <row r="959" spans="1:8" x14ac:dyDescent="0.25">
      <c r="A959" s="4"/>
      <c r="B959" s="40"/>
      <c r="C959" s="40"/>
      <c r="D959" s="43"/>
      <c r="E959" s="45"/>
      <c r="F959" s="47"/>
      <c r="G959" s="45"/>
      <c r="H959" s="101"/>
    </row>
    <row r="960" spans="1:8" x14ac:dyDescent="0.25">
      <c r="A960" s="4"/>
      <c r="B960" s="40"/>
      <c r="C960" s="40"/>
      <c r="D960" s="43"/>
      <c r="E960" s="45"/>
      <c r="F960" s="47"/>
      <c r="G960" s="45"/>
      <c r="H960" s="101"/>
    </row>
    <row r="961" spans="1:8" x14ac:dyDescent="0.25">
      <c r="A961" s="4"/>
      <c r="B961" s="40"/>
      <c r="C961" s="40"/>
      <c r="D961" s="43"/>
      <c r="E961" s="45"/>
      <c r="F961" s="47"/>
      <c r="G961" s="45"/>
      <c r="H961" s="101"/>
    </row>
    <row r="962" spans="1:8" x14ac:dyDescent="0.25">
      <c r="A962" s="4"/>
      <c r="B962" s="40"/>
      <c r="C962" s="40"/>
      <c r="D962" s="43"/>
      <c r="E962" s="45"/>
      <c r="F962" s="47"/>
      <c r="G962" s="45"/>
      <c r="H962" s="101"/>
    </row>
    <row r="963" spans="1:8" x14ac:dyDescent="0.25">
      <c r="A963" s="4"/>
      <c r="B963" s="40"/>
      <c r="C963" s="40"/>
      <c r="D963" s="43"/>
      <c r="E963" s="45"/>
      <c r="F963" s="47"/>
      <c r="G963" s="45"/>
      <c r="H963" s="101"/>
    </row>
  </sheetData>
  <sheetProtection password="E80B" sheet="1" objects="1" scenarios="1" insertRows="0" autoFilter="0"/>
  <sortState ref="A10:G42">
    <sortCondition ref="B10:B42"/>
  </sortState>
  <mergeCells count="15">
    <mergeCell ref="D2:G2"/>
    <mergeCell ref="A2:B2"/>
    <mergeCell ref="D1:G1"/>
    <mergeCell ref="A1:B1"/>
    <mergeCell ref="A8:H8"/>
    <mergeCell ref="D7:G7"/>
    <mergeCell ref="A7:B7"/>
    <mergeCell ref="D3:G3"/>
    <mergeCell ref="A3:B3"/>
    <mergeCell ref="D6:G6"/>
    <mergeCell ref="A6:B6"/>
    <mergeCell ref="D5:G5"/>
    <mergeCell ref="A5:B5"/>
    <mergeCell ref="D4:G4"/>
    <mergeCell ref="A4:B4"/>
  </mergeCells>
  <phoneticPr fontId="5" type="noConversion"/>
  <conditionalFormatting sqref="B10:C23 B35:C838">
    <cfRule type="cellIs" dxfId="23" priority="3" operator="notBetween">
      <formula>#REF!</formula>
      <formula>#REF!</formula>
    </cfRule>
  </conditionalFormatting>
  <conditionalFormatting sqref="B24:C34">
    <cfRule type="cellIs" dxfId="22" priority="2" operator="notBetween">
      <formula>#REF!</formula>
      <formula>#REF!</formula>
    </cfRule>
  </conditionalFormatting>
  <conditionalFormatting sqref="B152:B838">
    <cfRule type="cellIs" dxfId="21" priority="1" operator="notBetween">
      <formula>#REF!</formula>
      <formula>#REF!</formula>
    </cfRule>
  </conditionalFormatting>
  <dataValidations count="1">
    <dataValidation type="list" allowBlank="1" showInputMessage="1" showErrorMessage="1" sqref="E10:E838">
      <formula1>'D:\Marcos\Anexo 17 - Sustentaveis 371 2020 (Salvo automaticamente).xlsx'!itens</formula1>
    </dataValidation>
  </dataValidations>
  <printOptions horizontalCentered="1" verticalCentered="1"/>
  <pageMargins left="0.74803149606299213" right="0.27559055118110237" top="1.2204724409448819" bottom="0.78740157480314965" header="0.51181102362204722" footer="0.31496062992125984"/>
  <pageSetup paperSize="9" scale="55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colBreaks count="1" manualBreakCount="1">
    <brk id="8" max="1048575" man="1"/>
  </colBreaks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186"/>
  <sheetViews>
    <sheetView showZeros="0" topLeftCell="A7" zoomScalePageLayoutView="125" workbookViewId="0">
      <selection activeCell="E64" sqref="E64"/>
    </sheetView>
  </sheetViews>
  <sheetFormatPr defaultColWidth="11" defaultRowHeight="15.75" x14ac:dyDescent="0.25"/>
  <cols>
    <col min="1" max="1" width="7.125" style="36" customWidth="1"/>
    <col min="2" max="2" width="10.625" style="41" customWidth="1"/>
    <col min="3" max="3" width="15.625" style="41" customWidth="1"/>
    <col min="4" max="4" width="38.625" style="44" customWidth="1"/>
    <col min="5" max="5" width="26.625" style="78" customWidth="1"/>
    <col min="6" max="6" width="14.375" style="35" customWidth="1"/>
    <col min="7" max="7" width="15.625" style="78" customWidth="1"/>
    <col min="8" max="8" width="15.625" style="39" customWidth="1"/>
    <col min="12" max="12" width="16.625" style="36" bestFit="1" customWidth="1"/>
  </cols>
  <sheetData>
    <row r="1" spans="1:12" s="2" customFormat="1" ht="21.95" customHeight="1" x14ac:dyDescent="0.25">
      <c r="A1" s="238" t="s">
        <v>34</v>
      </c>
      <c r="B1" s="238"/>
      <c r="C1" s="162"/>
      <c r="D1" s="239" t="str">
        <f>+Inicio!B1</f>
        <v>SECRETARIA DE ESTADO DA SAÚDE DE SÃO PAULO</v>
      </c>
      <c r="E1" s="239"/>
      <c r="F1" s="239"/>
      <c r="G1" s="239"/>
      <c r="H1" s="18"/>
      <c r="L1" s="36"/>
    </row>
    <row r="2" spans="1:12" s="2" customFormat="1" ht="21.95" customHeight="1" x14ac:dyDescent="0.25">
      <c r="A2" s="238" t="s">
        <v>23</v>
      </c>
      <c r="B2" s="238"/>
      <c r="C2" s="162"/>
      <c r="D2" s="239" t="str">
        <f>+Inicio!B28</f>
        <v>Subvenção - Custeio</v>
      </c>
      <c r="E2" s="239"/>
      <c r="F2" s="239"/>
      <c r="G2" s="239"/>
      <c r="H2" s="18"/>
      <c r="L2" s="36"/>
    </row>
    <row r="3" spans="1:12" s="2" customFormat="1" ht="21.95" customHeight="1" x14ac:dyDescent="0.25">
      <c r="A3" s="238" t="s">
        <v>35</v>
      </c>
      <c r="B3" s="238"/>
      <c r="C3" s="162"/>
      <c r="D3" s="239" t="str">
        <f>+Inicio!B25</f>
        <v>16.646 de 11/01/2018 decreto no. 63.152 de 15/01/2018</v>
      </c>
      <c r="E3" s="239"/>
      <c r="F3" s="239"/>
      <c r="G3" s="239"/>
      <c r="H3" s="18"/>
      <c r="L3" s="36"/>
    </row>
    <row r="4" spans="1:12" ht="86.1" customHeight="1" x14ac:dyDescent="0.25">
      <c r="A4" s="238" t="s">
        <v>36</v>
      </c>
      <c r="B4" s="238"/>
      <c r="C4" s="162"/>
      <c r="D4" s="239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E4" s="239"/>
      <c r="F4" s="239"/>
      <c r="G4" s="239"/>
    </row>
    <row r="5" spans="1:12" ht="21.95" customHeight="1" x14ac:dyDescent="0.25">
      <c r="A5" s="238" t="s">
        <v>127</v>
      </c>
      <c r="B5" s="238"/>
      <c r="C5" s="162"/>
      <c r="D5" s="239" t="str">
        <f>+Inicio!B3</f>
        <v>Santa Casa de Misericórdia de Santo Amaro</v>
      </c>
      <c r="E5" s="239"/>
      <c r="F5" s="239"/>
      <c r="G5" s="239"/>
    </row>
    <row r="6" spans="1:12" ht="21.95" customHeight="1" x14ac:dyDescent="0.25">
      <c r="A6" s="238" t="s">
        <v>2</v>
      </c>
      <c r="B6" s="238"/>
      <c r="C6" s="162"/>
      <c r="D6" s="239" t="str">
        <f>CONCATENATE(Inicio!B5," - ",Inicio!B6," - ",Inicio!B7)</f>
        <v>Rua Isabel Schmidt 59 - São Paulo - 04743-030</v>
      </c>
      <c r="E6" s="239"/>
      <c r="F6" s="239"/>
      <c r="G6" s="239"/>
    </row>
    <row r="7" spans="1:12" ht="29.25" customHeight="1" x14ac:dyDescent="0.25">
      <c r="A7" s="238" t="s">
        <v>30</v>
      </c>
      <c r="B7" s="238"/>
      <c r="C7" s="162"/>
      <c r="D7" s="239" t="str">
        <f>+Inicio!B8</f>
        <v>Roberto Magno Leite Pereira</v>
      </c>
      <c r="E7" s="239"/>
      <c r="F7" s="239"/>
      <c r="G7" s="239"/>
    </row>
    <row r="8" spans="1:12" s="2" customFormat="1" ht="20.100000000000001" customHeight="1" x14ac:dyDescent="0.25">
      <c r="A8" s="266" t="s">
        <v>129</v>
      </c>
      <c r="B8" s="267"/>
      <c r="C8" s="267"/>
      <c r="D8" s="267"/>
      <c r="E8" s="267"/>
      <c r="F8" s="267"/>
      <c r="G8" s="267"/>
      <c r="H8" s="268"/>
      <c r="L8" s="36"/>
    </row>
    <row r="9" spans="1:12" ht="42.95" customHeight="1" thickBot="1" x14ac:dyDescent="0.3">
      <c r="A9" s="164" t="s">
        <v>38</v>
      </c>
      <c r="B9" s="165" t="s">
        <v>434</v>
      </c>
      <c r="C9" s="165" t="s">
        <v>436</v>
      </c>
      <c r="D9" s="166" t="s">
        <v>435</v>
      </c>
      <c r="E9" s="164" t="s">
        <v>40</v>
      </c>
      <c r="F9" s="167" t="s">
        <v>41</v>
      </c>
      <c r="G9" s="164" t="s">
        <v>42</v>
      </c>
      <c r="H9" s="168" t="s">
        <v>43</v>
      </c>
      <c r="L9" s="48"/>
    </row>
    <row r="10" spans="1:12" s="2" customFormat="1" ht="24.95" customHeight="1" thickTop="1" x14ac:dyDescent="0.25">
      <c r="A10" s="68"/>
      <c r="B10" s="53"/>
      <c r="C10" s="53"/>
      <c r="D10" s="54"/>
      <c r="E10" s="68"/>
      <c r="F10" s="69"/>
      <c r="G10" s="54"/>
      <c r="H10" s="53"/>
      <c r="L10" s="49"/>
    </row>
    <row r="11" spans="1:12" s="2" customFormat="1" ht="24.95" customHeight="1" x14ac:dyDescent="0.25">
      <c r="A11" s="66"/>
      <c r="B11" s="53"/>
      <c r="C11" s="53"/>
      <c r="D11" s="67"/>
      <c r="E11" s="68"/>
      <c r="F11" s="62"/>
      <c r="G11" s="67"/>
      <c r="H11" s="53"/>
      <c r="L11" s="36"/>
    </row>
    <row r="12" spans="1:12" s="2" customFormat="1" ht="24.95" customHeight="1" x14ac:dyDescent="0.25">
      <c r="A12" s="66"/>
      <c r="B12" s="53"/>
      <c r="C12" s="53"/>
      <c r="D12" s="67"/>
      <c r="E12" s="68"/>
      <c r="F12" s="62"/>
      <c r="G12" s="67"/>
      <c r="H12" s="53"/>
      <c r="L12" s="36"/>
    </row>
    <row r="13" spans="1:12" s="2" customFormat="1" ht="24.95" customHeight="1" x14ac:dyDescent="0.25">
      <c r="A13" s="66"/>
      <c r="B13" s="53"/>
      <c r="C13" s="53"/>
      <c r="D13" s="67"/>
      <c r="E13" s="68"/>
      <c r="F13" s="62"/>
      <c r="G13" s="67"/>
      <c r="H13" s="53"/>
      <c r="L13" s="36"/>
    </row>
    <row r="14" spans="1:12" s="2" customFormat="1" ht="24.95" customHeight="1" x14ac:dyDescent="0.25">
      <c r="A14" s="66"/>
      <c r="B14" s="53"/>
      <c r="C14" s="53"/>
      <c r="D14" s="67"/>
      <c r="E14" s="68"/>
      <c r="F14" s="62"/>
      <c r="G14" s="67"/>
      <c r="H14" s="53"/>
      <c r="L14" s="36"/>
    </row>
    <row r="15" spans="1:12" s="2" customFormat="1" ht="24.95" customHeight="1" x14ac:dyDescent="0.25">
      <c r="A15" s="66"/>
      <c r="B15" s="53"/>
      <c r="C15" s="53"/>
      <c r="D15" s="67"/>
      <c r="E15" s="68"/>
      <c r="F15" s="62"/>
      <c r="G15" s="67"/>
      <c r="H15" s="53"/>
      <c r="L15" s="36"/>
    </row>
    <row r="16" spans="1:12" s="2" customFormat="1" ht="24.95" customHeight="1" x14ac:dyDescent="0.25">
      <c r="A16" s="66"/>
      <c r="B16" s="53"/>
      <c r="C16" s="53"/>
      <c r="D16" s="67"/>
      <c r="E16" s="68"/>
      <c r="F16" s="62"/>
      <c r="G16" s="67"/>
      <c r="H16" s="53"/>
      <c r="L16" s="36"/>
    </row>
    <row r="17" spans="1:12" s="2" customFormat="1" ht="24.95" customHeight="1" x14ac:dyDescent="0.25">
      <c r="A17" s="66"/>
      <c r="B17" s="53"/>
      <c r="C17" s="53"/>
      <c r="D17" s="67"/>
      <c r="E17" s="68"/>
      <c r="F17" s="62"/>
      <c r="G17" s="67"/>
      <c r="H17" s="53"/>
      <c r="L17" s="36"/>
    </row>
    <row r="18" spans="1:12" s="2" customFormat="1" ht="24.95" customHeight="1" x14ac:dyDescent="0.25">
      <c r="A18" s="66"/>
      <c r="B18" s="53"/>
      <c r="C18" s="53"/>
      <c r="D18" s="67"/>
      <c r="E18" s="68"/>
      <c r="F18" s="62"/>
      <c r="G18" s="67"/>
      <c r="H18" s="53"/>
      <c r="L18" s="36"/>
    </row>
    <row r="19" spans="1:12" s="2" customFormat="1" ht="24.95" customHeight="1" x14ac:dyDescent="0.25">
      <c r="A19" s="66"/>
      <c r="B19" s="53"/>
      <c r="C19" s="53"/>
      <c r="D19" s="67"/>
      <c r="E19" s="68"/>
      <c r="F19" s="62"/>
      <c r="G19" s="67"/>
      <c r="H19" s="53"/>
      <c r="L19" s="36"/>
    </row>
    <row r="20" spans="1:12" s="2" customFormat="1" ht="24.95" customHeight="1" x14ac:dyDescent="0.25">
      <c r="A20" s="66"/>
      <c r="B20" s="53"/>
      <c r="C20" s="53"/>
      <c r="D20" s="67"/>
      <c r="E20" s="68"/>
      <c r="F20" s="62"/>
      <c r="G20" s="67"/>
      <c r="H20" s="53"/>
      <c r="L20" s="36"/>
    </row>
    <row r="21" spans="1:12" s="2" customFormat="1" ht="24.95" customHeight="1" x14ac:dyDescent="0.25">
      <c r="A21" s="66"/>
      <c r="B21" s="53"/>
      <c r="C21" s="53"/>
      <c r="D21" s="67"/>
      <c r="E21" s="68"/>
      <c r="F21" s="62"/>
      <c r="G21" s="67"/>
      <c r="H21" s="53"/>
      <c r="L21" s="36"/>
    </row>
    <row r="22" spans="1:12" s="2" customFormat="1" ht="24.95" customHeight="1" x14ac:dyDescent="0.25">
      <c r="A22" s="66"/>
      <c r="B22" s="53"/>
      <c r="C22" s="53"/>
      <c r="D22" s="67"/>
      <c r="E22" s="68"/>
      <c r="F22" s="62"/>
      <c r="G22" s="67"/>
      <c r="H22" s="53"/>
      <c r="L22" s="36"/>
    </row>
    <row r="23" spans="1:12" s="2" customFormat="1" ht="24.95" customHeight="1" x14ac:dyDescent="0.25">
      <c r="A23" s="66"/>
      <c r="B23" s="53"/>
      <c r="C23" s="53"/>
      <c r="D23" s="67"/>
      <c r="E23" s="68"/>
      <c r="F23" s="62"/>
      <c r="G23" s="67"/>
      <c r="H23" s="53"/>
      <c r="L23" s="36"/>
    </row>
    <row r="24" spans="1:12" s="2" customFormat="1" ht="24.95" customHeight="1" x14ac:dyDescent="0.25">
      <c r="A24" s="66"/>
      <c r="B24" s="53"/>
      <c r="C24" s="53"/>
      <c r="D24" s="67"/>
      <c r="E24" s="68"/>
      <c r="F24" s="62"/>
      <c r="G24" s="67"/>
      <c r="H24" s="53"/>
      <c r="L24" s="36"/>
    </row>
    <row r="25" spans="1:12" s="2" customFormat="1" ht="24.95" customHeight="1" x14ac:dyDescent="0.25">
      <c r="A25" s="66"/>
      <c r="B25" s="53"/>
      <c r="C25" s="53"/>
      <c r="D25" s="67"/>
      <c r="E25" s="68"/>
      <c r="F25" s="62"/>
      <c r="G25" s="67"/>
      <c r="H25" s="53"/>
      <c r="L25" s="36"/>
    </row>
    <row r="26" spans="1:12" s="2" customFormat="1" ht="24.95" customHeight="1" x14ac:dyDescent="0.25">
      <c r="A26" s="66"/>
      <c r="B26" s="53"/>
      <c r="C26" s="53"/>
      <c r="D26" s="67"/>
      <c r="E26" s="68"/>
      <c r="F26" s="62"/>
      <c r="G26" s="67"/>
      <c r="H26" s="53"/>
      <c r="L26" s="36"/>
    </row>
    <row r="27" spans="1:12" s="2" customFormat="1" ht="24.95" customHeight="1" x14ac:dyDescent="0.25">
      <c r="A27" s="66"/>
      <c r="B27" s="53"/>
      <c r="C27" s="53"/>
      <c r="D27" s="67"/>
      <c r="E27" s="68"/>
      <c r="F27" s="62"/>
      <c r="G27" s="67"/>
      <c r="H27" s="53"/>
      <c r="L27" s="36"/>
    </row>
    <row r="28" spans="1:12" s="2" customFormat="1" ht="24.95" customHeight="1" x14ac:dyDescent="0.25">
      <c r="A28" s="66"/>
      <c r="B28" s="53"/>
      <c r="C28" s="53"/>
      <c r="D28" s="67"/>
      <c r="E28" s="68"/>
      <c r="F28" s="62"/>
      <c r="G28" s="67"/>
      <c r="H28" s="53"/>
      <c r="L28" s="36"/>
    </row>
    <row r="29" spans="1:12" s="2" customFormat="1" ht="24.95" customHeight="1" x14ac:dyDescent="0.25">
      <c r="A29" s="66"/>
      <c r="B29" s="53"/>
      <c r="C29" s="53"/>
      <c r="D29" s="67"/>
      <c r="E29" s="68"/>
      <c r="F29" s="62"/>
      <c r="G29" s="67"/>
      <c r="H29" s="53"/>
      <c r="L29" s="36"/>
    </row>
    <row r="30" spans="1:12" s="2" customFormat="1" ht="24.95" customHeight="1" x14ac:dyDescent="0.25">
      <c r="A30" s="66"/>
      <c r="B30" s="53"/>
      <c r="C30" s="53"/>
      <c r="D30" s="67"/>
      <c r="E30" s="68"/>
      <c r="F30" s="62"/>
      <c r="G30" s="67"/>
      <c r="H30" s="53"/>
      <c r="L30" s="36"/>
    </row>
    <row r="31" spans="1:12" s="2" customFormat="1" ht="24.95" customHeight="1" x14ac:dyDescent="0.25">
      <c r="A31" s="66"/>
      <c r="B31" s="53"/>
      <c r="C31" s="53"/>
      <c r="D31" s="67"/>
      <c r="E31" s="68"/>
      <c r="F31" s="62"/>
      <c r="G31" s="67"/>
      <c r="H31" s="53"/>
      <c r="L31" s="36"/>
    </row>
    <row r="32" spans="1:12" s="2" customFormat="1" ht="24.95" customHeight="1" x14ac:dyDescent="0.25">
      <c r="A32" s="66"/>
      <c r="B32" s="53"/>
      <c r="C32" s="53"/>
      <c r="D32" s="67"/>
      <c r="E32" s="68"/>
      <c r="F32" s="62"/>
      <c r="G32" s="67"/>
      <c r="H32" s="53"/>
      <c r="L32" s="36"/>
    </row>
    <row r="33" spans="1:12" s="2" customFormat="1" ht="24.95" customHeight="1" x14ac:dyDescent="0.25">
      <c r="A33" s="66"/>
      <c r="B33" s="53"/>
      <c r="C33" s="53"/>
      <c r="D33" s="67"/>
      <c r="E33" s="68"/>
      <c r="F33" s="62"/>
      <c r="G33" s="67"/>
      <c r="H33" s="53"/>
      <c r="L33" s="36"/>
    </row>
    <row r="34" spans="1:12" s="2" customFormat="1" ht="24.95" customHeight="1" x14ac:dyDescent="0.25">
      <c r="A34" s="66"/>
      <c r="B34" s="53"/>
      <c r="C34" s="53"/>
      <c r="D34" s="67"/>
      <c r="E34" s="68"/>
      <c r="F34" s="62"/>
      <c r="G34" s="67"/>
      <c r="H34" s="53"/>
      <c r="L34" s="36"/>
    </row>
    <row r="35" spans="1:12" s="2" customFormat="1" ht="24.95" customHeight="1" x14ac:dyDescent="0.25">
      <c r="A35" s="66"/>
      <c r="B35" s="53"/>
      <c r="C35" s="53"/>
      <c r="D35" s="67"/>
      <c r="E35" s="68"/>
      <c r="F35" s="62"/>
      <c r="G35" s="67"/>
      <c r="H35" s="53"/>
      <c r="L35" s="36"/>
    </row>
    <row r="36" spans="1:12" s="2" customFormat="1" ht="24.95" customHeight="1" x14ac:dyDescent="0.25">
      <c r="A36" s="66"/>
      <c r="B36" s="53"/>
      <c r="C36" s="53"/>
      <c r="D36" s="67"/>
      <c r="E36" s="68"/>
      <c r="F36" s="62"/>
      <c r="G36" s="67"/>
      <c r="H36" s="53"/>
      <c r="L36" s="36"/>
    </row>
    <row r="37" spans="1:12" s="2" customFormat="1" ht="24.95" customHeight="1" x14ac:dyDescent="0.25">
      <c r="A37" s="66"/>
      <c r="B37" s="53"/>
      <c r="C37" s="53"/>
      <c r="D37" s="67"/>
      <c r="E37" s="68"/>
      <c r="F37" s="62"/>
      <c r="G37" s="67"/>
      <c r="H37" s="53"/>
      <c r="L37" s="36"/>
    </row>
    <row r="38" spans="1:12" s="2" customFormat="1" ht="24.95" customHeight="1" x14ac:dyDescent="0.25">
      <c r="A38" s="66"/>
      <c r="B38" s="53"/>
      <c r="C38" s="53"/>
      <c r="D38" s="67"/>
      <c r="E38" s="68"/>
      <c r="F38" s="62"/>
      <c r="G38" s="67"/>
      <c r="H38" s="53"/>
      <c r="L38" s="36"/>
    </row>
    <row r="39" spans="1:12" s="2" customFormat="1" ht="24.95" customHeight="1" x14ac:dyDescent="0.25">
      <c r="A39" s="66"/>
      <c r="B39" s="53"/>
      <c r="C39" s="53"/>
      <c r="D39" s="67"/>
      <c r="E39" s="68"/>
      <c r="F39" s="62"/>
      <c r="G39" s="67"/>
      <c r="H39" s="53"/>
      <c r="L39" s="36"/>
    </row>
    <row r="40" spans="1:12" s="2" customFormat="1" ht="24.95" customHeight="1" x14ac:dyDescent="0.25">
      <c r="A40" s="66"/>
      <c r="B40" s="53"/>
      <c r="C40" s="53"/>
      <c r="D40" s="67"/>
      <c r="E40" s="68"/>
      <c r="F40" s="62"/>
      <c r="G40" s="67"/>
      <c r="H40" s="53"/>
      <c r="L40" s="36"/>
    </row>
    <row r="41" spans="1:12" s="2" customFormat="1" ht="24.95" customHeight="1" x14ac:dyDescent="0.25">
      <c r="A41" s="66"/>
      <c r="B41" s="53"/>
      <c r="C41" s="53"/>
      <c r="D41" s="67"/>
      <c r="E41" s="68"/>
      <c r="F41" s="62"/>
      <c r="G41" s="67"/>
      <c r="H41" s="53"/>
      <c r="L41" s="36"/>
    </row>
    <row r="42" spans="1:12" s="2" customFormat="1" ht="24.95" customHeight="1" x14ac:dyDescent="0.25">
      <c r="A42" s="66"/>
      <c r="B42" s="53"/>
      <c r="C42" s="53"/>
      <c r="D42" s="67"/>
      <c r="E42" s="68"/>
      <c r="F42" s="62"/>
      <c r="G42" s="67"/>
      <c r="H42" s="53"/>
      <c r="L42" s="36"/>
    </row>
    <row r="43" spans="1:12" s="2" customFormat="1" ht="24.95" customHeight="1" x14ac:dyDescent="0.25">
      <c r="A43" s="66"/>
      <c r="B43" s="53"/>
      <c r="C43" s="53"/>
      <c r="D43" s="67"/>
      <c r="E43" s="68"/>
      <c r="F43" s="62"/>
      <c r="G43" s="67"/>
      <c r="H43" s="53"/>
      <c r="L43" s="36"/>
    </row>
    <row r="44" spans="1:12" s="2" customFormat="1" ht="24.95" customHeight="1" x14ac:dyDescent="0.25">
      <c r="A44" s="66"/>
      <c r="B44" s="53"/>
      <c r="C44" s="53"/>
      <c r="D44" s="67"/>
      <c r="E44" s="68"/>
      <c r="F44" s="62"/>
      <c r="G44" s="67"/>
      <c r="H44" s="53"/>
      <c r="L44" s="36"/>
    </row>
    <row r="45" spans="1:12" s="2" customFormat="1" ht="24.95" customHeight="1" x14ac:dyDescent="0.25">
      <c r="A45" s="66"/>
      <c r="B45" s="53"/>
      <c r="C45" s="53"/>
      <c r="D45" s="67"/>
      <c r="E45" s="68"/>
      <c r="F45" s="62"/>
      <c r="G45" s="67"/>
      <c r="H45" s="53"/>
      <c r="L45" s="36"/>
    </row>
    <row r="46" spans="1:12" s="2" customFormat="1" ht="24.95" customHeight="1" x14ac:dyDescent="0.25">
      <c r="A46" s="66"/>
      <c r="B46" s="53"/>
      <c r="C46" s="53"/>
      <c r="D46" s="67"/>
      <c r="E46" s="68"/>
      <c r="F46" s="62"/>
      <c r="G46" s="67"/>
      <c r="H46" s="53"/>
      <c r="L46" s="36"/>
    </row>
    <row r="47" spans="1:12" s="2" customFormat="1" ht="24.95" customHeight="1" x14ac:dyDescent="0.25">
      <c r="A47" s="66"/>
      <c r="B47" s="53"/>
      <c r="C47" s="53"/>
      <c r="D47" s="67"/>
      <c r="E47" s="68"/>
      <c r="F47" s="62"/>
      <c r="G47" s="67"/>
      <c r="H47" s="53"/>
      <c r="L47" s="36"/>
    </row>
    <row r="48" spans="1:12" s="2" customFormat="1" ht="24.95" customHeight="1" x14ac:dyDescent="0.25">
      <c r="A48" s="66"/>
      <c r="B48" s="53"/>
      <c r="C48" s="53"/>
      <c r="D48" s="67"/>
      <c r="E48" s="68"/>
      <c r="F48" s="62"/>
      <c r="G48" s="67"/>
      <c r="H48" s="53"/>
      <c r="L48" s="36"/>
    </row>
    <row r="49" spans="1:12" s="2" customFormat="1" ht="24.95" customHeight="1" x14ac:dyDescent="0.25">
      <c r="A49" s="66"/>
      <c r="B49" s="53"/>
      <c r="C49" s="53"/>
      <c r="D49" s="67"/>
      <c r="E49" s="68"/>
      <c r="F49" s="62"/>
      <c r="G49" s="67"/>
      <c r="H49" s="53"/>
      <c r="L49" s="36"/>
    </row>
    <row r="50" spans="1:12" s="2" customFormat="1" ht="24.95" customHeight="1" x14ac:dyDescent="0.25">
      <c r="A50" s="66"/>
      <c r="B50" s="53"/>
      <c r="C50" s="53"/>
      <c r="D50" s="67"/>
      <c r="E50" s="68"/>
      <c r="F50" s="62"/>
      <c r="G50" s="67"/>
      <c r="H50" s="53"/>
      <c r="L50" s="36"/>
    </row>
    <row r="51" spans="1:12" s="2" customFormat="1" ht="24.95" customHeight="1" x14ac:dyDescent="0.25">
      <c r="A51" s="66"/>
      <c r="B51" s="53"/>
      <c r="C51" s="53"/>
      <c r="D51" s="67"/>
      <c r="E51" s="68"/>
      <c r="F51" s="62"/>
      <c r="G51" s="67"/>
      <c r="H51" s="53"/>
      <c r="L51" s="36"/>
    </row>
    <row r="52" spans="1:12" s="2" customFormat="1" ht="24.95" customHeight="1" x14ac:dyDescent="0.25">
      <c r="A52" s="66"/>
      <c r="B52" s="53"/>
      <c r="C52" s="53"/>
      <c r="D52" s="67"/>
      <c r="E52" s="68"/>
      <c r="F52" s="62"/>
      <c r="G52" s="67"/>
      <c r="H52" s="53"/>
      <c r="L52" s="36"/>
    </row>
    <row r="53" spans="1:12" s="2" customFormat="1" ht="24.95" customHeight="1" x14ac:dyDescent="0.25">
      <c r="A53" s="66"/>
      <c r="B53" s="53"/>
      <c r="C53" s="53"/>
      <c r="D53" s="67"/>
      <c r="E53" s="68"/>
      <c r="F53" s="62"/>
      <c r="G53" s="67"/>
      <c r="H53" s="53"/>
      <c r="L53" s="36"/>
    </row>
    <row r="54" spans="1:12" s="2" customFormat="1" ht="24.95" customHeight="1" x14ac:dyDescent="0.25">
      <c r="A54" s="66"/>
      <c r="B54" s="53"/>
      <c r="C54" s="53"/>
      <c r="D54" s="67"/>
      <c r="E54" s="68"/>
      <c r="F54" s="62"/>
      <c r="G54" s="67"/>
      <c r="H54" s="53"/>
      <c r="L54" s="36"/>
    </row>
    <row r="55" spans="1:12" s="2" customFormat="1" ht="24.95" customHeight="1" x14ac:dyDescent="0.25">
      <c r="A55" s="66"/>
      <c r="B55" s="53"/>
      <c r="C55" s="53"/>
      <c r="D55" s="67"/>
      <c r="E55" s="68"/>
      <c r="F55" s="62"/>
      <c r="G55" s="67"/>
      <c r="H55" s="53"/>
      <c r="L55" s="36"/>
    </row>
    <row r="56" spans="1:12" s="2" customFormat="1" ht="24.95" customHeight="1" x14ac:dyDescent="0.25">
      <c r="A56" s="66"/>
      <c r="B56" s="53"/>
      <c r="C56" s="53"/>
      <c r="D56" s="67"/>
      <c r="E56" s="68"/>
      <c r="F56" s="62"/>
      <c r="G56" s="67"/>
      <c r="H56" s="53"/>
      <c r="L56" s="36"/>
    </row>
    <row r="57" spans="1:12" s="2" customFormat="1" ht="24.95" customHeight="1" x14ac:dyDescent="0.25">
      <c r="A57" s="66"/>
      <c r="B57" s="53"/>
      <c r="C57" s="53"/>
      <c r="D57" s="67"/>
      <c r="E57" s="68"/>
      <c r="F57" s="62"/>
      <c r="G57" s="67"/>
      <c r="H57" s="53"/>
      <c r="L57" s="36"/>
    </row>
    <row r="58" spans="1:12" s="2" customFormat="1" ht="24.95" customHeight="1" x14ac:dyDescent="0.25">
      <c r="A58" s="66"/>
      <c r="B58" s="53"/>
      <c r="C58" s="53"/>
      <c r="D58" s="67"/>
      <c r="E58" s="68"/>
      <c r="F58" s="62"/>
      <c r="G58" s="67"/>
      <c r="H58" s="53"/>
      <c r="L58" s="36"/>
    </row>
    <row r="59" spans="1:12" s="2" customFormat="1" ht="24.95" customHeight="1" x14ac:dyDescent="0.25">
      <c r="A59" s="66"/>
      <c r="B59" s="53"/>
      <c r="C59" s="53"/>
      <c r="D59" s="67"/>
      <c r="E59" s="68"/>
      <c r="F59" s="62"/>
      <c r="G59" s="67"/>
      <c r="H59" s="53"/>
      <c r="L59" s="36"/>
    </row>
    <row r="60" spans="1:12" s="2" customFormat="1" ht="24.95" customHeight="1" x14ac:dyDescent="0.25">
      <c r="A60" s="66"/>
      <c r="B60" s="53"/>
      <c r="C60" s="53"/>
      <c r="D60" s="67"/>
      <c r="E60" s="68"/>
      <c r="F60" s="62"/>
      <c r="G60" s="67"/>
      <c r="H60" s="53"/>
      <c r="L60" s="36"/>
    </row>
    <row r="61" spans="1:12" s="2" customFormat="1" ht="24.95" customHeight="1" x14ac:dyDescent="0.25">
      <c r="A61" s="66"/>
      <c r="B61" s="53"/>
      <c r="C61" s="53"/>
      <c r="D61" s="67"/>
      <c r="E61" s="68"/>
      <c r="F61" s="62"/>
      <c r="G61" s="67"/>
      <c r="H61" s="53"/>
      <c r="L61" s="36"/>
    </row>
    <row r="62" spans="1:12" s="2" customFormat="1" ht="24.95" customHeight="1" x14ac:dyDescent="0.25">
      <c r="A62" s="265"/>
      <c r="B62" s="265"/>
      <c r="C62" s="265"/>
      <c r="D62" s="265"/>
      <c r="E62" s="265"/>
      <c r="F62" s="265"/>
      <c r="G62" s="265"/>
      <c r="H62" s="265"/>
      <c r="L62" s="36"/>
    </row>
    <row r="63" spans="1:12" x14ac:dyDescent="0.25">
      <c r="A63" s="4"/>
      <c r="B63" s="40"/>
      <c r="C63" s="40"/>
      <c r="D63" s="43"/>
      <c r="E63" s="45"/>
      <c r="F63" s="47"/>
      <c r="G63" s="45"/>
      <c r="H63" s="38"/>
    </row>
    <row r="64" spans="1:12" x14ac:dyDescent="0.25">
      <c r="A64" s="4"/>
      <c r="B64" s="40"/>
      <c r="C64" s="40"/>
      <c r="D64" s="43"/>
      <c r="E64" s="45"/>
      <c r="F64" s="47"/>
      <c r="G64" s="45"/>
      <c r="H64" s="38"/>
    </row>
    <row r="65" spans="1:8" x14ac:dyDescent="0.25">
      <c r="A65" s="4"/>
      <c r="B65" s="40"/>
      <c r="C65" s="40"/>
      <c r="D65" s="43"/>
      <c r="E65" s="45"/>
      <c r="F65" s="47"/>
      <c r="G65" s="45"/>
      <c r="H65" s="38"/>
    </row>
    <row r="66" spans="1:8" x14ac:dyDescent="0.25">
      <c r="A66" s="4"/>
      <c r="B66" s="40"/>
      <c r="C66" s="40"/>
      <c r="D66" s="43"/>
      <c r="E66" s="45"/>
      <c r="F66" s="47"/>
      <c r="G66" s="45"/>
      <c r="H66" s="38"/>
    </row>
    <row r="67" spans="1:8" x14ac:dyDescent="0.25">
      <c r="A67" s="4"/>
      <c r="B67" s="40"/>
      <c r="C67" s="40"/>
      <c r="D67" s="43"/>
      <c r="E67" s="45"/>
      <c r="F67" s="47"/>
      <c r="G67" s="45"/>
      <c r="H67" s="38"/>
    </row>
    <row r="68" spans="1:8" x14ac:dyDescent="0.25">
      <c r="A68" s="4"/>
      <c r="B68" s="40"/>
      <c r="C68" s="40"/>
      <c r="D68" s="43"/>
      <c r="E68" s="45"/>
      <c r="F68" s="47"/>
      <c r="G68" s="45"/>
      <c r="H68" s="38"/>
    </row>
    <row r="69" spans="1:8" x14ac:dyDescent="0.25">
      <c r="A69" s="4"/>
      <c r="B69" s="40"/>
      <c r="C69" s="40"/>
      <c r="D69" s="43"/>
      <c r="E69" s="45"/>
      <c r="F69" s="47"/>
      <c r="G69" s="45"/>
      <c r="H69" s="38"/>
    </row>
    <row r="70" spans="1:8" x14ac:dyDescent="0.25">
      <c r="A70" s="4"/>
      <c r="B70" s="40"/>
      <c r="C70" s="40"/>
      <c r="D70" s="43"/>
      <c r="E70" s="45"/>
      <c r="F70" s="47"/>
      <c r="G70" s="45"/>
      <c r="H70" s="38"/>
    </row>
    <row r="71" spans="1:8" x14ac:dyDescent="0.25">
      <c r="A71" s="4"/>
      <c r="B71" s="40"/>
      <c r="C71" s="40"/>
      <c r="D71" s="43"/>
      <c r="E71" s="45"/>
      <c r="F71" s="47"/>
      <c r="G71" s="45"/>
      <c r="H71" s="38"/>
    </row>
    <row r="72" spans="1:8" x14ac:dyDescent="0.25">
      <c r="A72" s="4"/>
      <c r="B72" s="40"/>
      <c r="C72" s="40"/>
      <c r="D72" s="43"/>
      <c r="E72" s="45"/>
      <c r="F72" s="47"/>
      <c r="G72" s="45"/>
      <c r="H72" s="38"/>
    </row>
    <row r="73" spans="1:8" x14ac:dyDescent="0.25">
      <c r="A73" s="4"/>
      <c r="B73" s="40"/>
      <c r="C73" s="40"/>
      <c r="D73" s="43"/>
      <c r="E73" s="45"/>
      <c r="F73" s="47"/>
      <c r="G73" s="45"/>
      <c r="H73" s="38"/>
    </row>
    <row r="74" spans="1:8" x14ac:dyDescent="0.25">
      <c r="A74" s="4"/>
      <c r="B74" s="40"/>
      <c r="C74" s="40"/>
      <c r="D74" s="43"/>
      <c r="E74" s="45"/>
      <c r="F74" s="47"/>
      <c r="G74" s="45"/>
      <c r="H74" s="38"/>
    </row>
    <row r="75" spans="1:8" x14ac:dyDescent="0.25">
      <c r="A75" s="4"/>
      <c r="B75" s="40"/>
      <c r="C75" s="40"/>
      <c r="D75" s="43"/>
      <c r="E75" s="45"/>
      <c r="F75" s="47"/>
      <c r="G75" s="45"/>
      <c r="H75" s="38"/>
    </row>
    <row r="76" spans="1:8" x14ac:dyDescent="0.25">
      <c r="A76" s="4"/>
      <c r="B76" s="40"/>
      <c r="C76" s="40"/>
      <c r="D76" s="43"/>
      <c r="E76" s="45"/>
      <c r="F76" s="47"/>
      <c r="G76" s="45"/>
      <c r="H76" s="38"/>
    </row>
    <row r="77" spans="1:8" x14ac:dyDescent="0.25">
      <c r="A77" s="4"/>
      <c r="B77" s="40"/>
      <c r="C77" s="40"/>
      <c r="D77" s="43"/>
      <c r="E77" s="45"/>
      <c r="F77" s="47"/>
      <c r="G77" s="45"/>
      <c r="H77" s="38"/>
    </row>
    <row r="78" spans="1:8" x14ac:dyDescent="0.25">
      <c r="A78" s="4"/>
      <c r="B78" s="40"/>
      <c r="C78" s="40"/>
      <c r="D78" s="43"/>
      <c r="E78" s="45"/>
      <c r="F78" s="47"/>
      <c r="G78" s="45"/>
      <c r="H78" s="38"/>
    </row>
    <row r="79" spans="1:8" x14ac:dyDescent="0.25">
      <c r="A79" s="4"/>
      <c r="B79" s="40"/>
      <c r="C79" s="40"/>
      <c r="D79" s="43"/>
      <c r="E79" s="45"/>
      <c r="F79" s="47"/>
      <c r="G79" s="45"/>
      <c r="H79" s="38"/>
    </row>
    <row r="80" spans="1:8" x14ac:dyDescent="0.25">
      <c r="A80" s="4"/>
      <c r="B80" s="40"/>
      <c r="C80" s="40"/>
      <c r="D80" s="43"/>
      <c r="E80" s="45"/>
      <c r="F80" s="47"/>
      <c r="G80" s="45"/>
      <c r="H80" s="38"/>
    </row>
    <row r="81" spans="1:8" x14ac:dyDescent="0.25">
      <c r="A81" s="4"/>
      <c r="B81" s="40"/>
      <c r="C81" s="40"/>
      <c r="D81" s="43"/>
      <c r="E81" s="45"/>
      <c r="F81" s="47"/>
      <c r="G81" s="45"/>
      <c r="H81" s="38"/>
    </row>
    <row r="82" spans="1:8" x14ac:dyDescent="0.25">
      <c r="A82" s="4"/>
      <c r="B82" s="40"/>
      <c r="C82" s="40"/>
      <c r="D82" s="43"/>
      <c r="E82" s="45"/>
      <c r="F82" s="47"/>
      <c r="G82" s="45"/>
      <c r="H82" s="38"/>
    </row>
    <row r="83" spans="1:8" x14ac:dyDescent="0.25">
      <c r="A83" s="4"/>
      <c r="B83" s="40"/>
      <c r="C83" s="40"/>
      <c r="D83" s="43"/>
      <c r="E83" s="45"/>
      <c r="F83" s="47"/>
      <c r="G83" s="45"/>
      <c r="H83" s="38"/>
    </row>
    <row r="84" spans="1:8" x14ac:dyDescent="0.25">
      <c r="A84" s="4"/>
      <c r="B84" s="40"/>
      <c r="C84" s="40"/>
      <c r="D84" s="43"/>
      <c r="E84" s="45"/>
      <c r="F84" s="47"/>
      <c r="G84" s="45"/>
      <c r="H84" s="38"/>
    </row>
    <row r="85" spans="1:8" x14ac:dyDescent="0.25">
      <c r="A85" s="4"/>
      <c r="B85" s="40"/>
      <c r="C85" s="40"/>
      <c r="D85" s="43"/>
      <c r="E85" s="45"/>
      <c r="F85" s="47"/>
      <c r="G85" s="45"/>
      <c r="H85" s="38"/>
    </row>
    <row r="86" spans="1:8" x14ac:dyDescent="0.25">
      <c r="A86" s="4"/>
      <c r="B86" s="40"/>
      <c r="C86" s="40"/>
      <c r="D86" s="43"/>
      <c r="E86" s="45"/>
      <c r="F86" s="47"/>
      <c r="G86" s="45"/>
      <c r="H86" s="38"/>
    </row>
    <row r="87" spans="1:8" x14ac:dyDescent="0.25">
      <c r="A87" s="4"/>
      <c r="B87" s="40"/>
      <c r="C87" s="40"/>
      <c r="D87" s="43"/>
      <c r="E87" s="45"/>
      <c r="F87" s="47"/>
      <c r="G87" s="45"/>
      <c r="H87" s="38"/>
    </row>
    <row r="88" spans="1:8" x14ac:dyDescent="0.25">
      <c r="A88" s="4"/>
      <c r="B88" s="40"/>
      <c r="C88" s="40"/>
      <c r="D88" s="43"/>
      <c r="E88" s="45"/>
      <c r="F88" s="47"/>
      <c r="G88" s="45"/>
      <c r="H88" s="38"/>
    </row>
    <row r="89" spans="1:8" x14ac:dyDescent="0.25">
      <c r="A89" s="4"/>
      <c r="B89" s="40"/>
      <c r="C89" s="40"/>
      <c r="D89" s="43"/>
      <c r="E89" s="45"/>
      <c r="F89" s="47"/>
      <c r="G89" s="45"/>
      <c r="H89" s="38"/>
    </row>
    <row r="90" spans="1:8" x14ac:dyDescent="0.25">
      <c r="A90" s="4"/>
      <c r="B90" s="40"/>
      <c r="C90" s="40"/>
      <c r="D90" s="43"/>
      <c r="E90" s="45"/>
      <c r="F90" s="47"/>
      <c r="G90" s="45"/>
      <c r="H90" s="38"/>
    </row>
    <row r="91" spans="1:8" x14ac:dyDescent="0.25">
      <c r="A91" s="4"/>
      <c r="B91" s="40"/>
      <c r="C91" s="40"/>
      <c r="D91" s="43"/>
      <c r="E91" s="45"/>
      <c r="F91" s="47"/>
      <c r="G91" s="45"/>
      <c r="H91" s="38"/>
    </row>
    <row r="92" spans="1:8" x14ac:dyDescent="0.25">
      <c r="A92" s="4"/>
      <c r="B92" s="40"/>
      <c r="C92" s="40"/>
      <c r="D92" s="43"/>
      <c r="E92" s="45"/>
      <c r="F92" s="47"/>
      <c r="G92" s="45"/>
      <c r="H92" s="38"/>
    </row>
    <row r="93" spans="1:8" x14ac:dyDescent="0.25">
      <c r="A93" s="4"/>
      <c r="B93" s="40"/>
      <c r="C93" s="40"/>
      <c r="D93" s="43"/>
      <c r="E93" s="45"/>
      <c r="F93" s="47"/>
      <c r="G93" s="45"/>
      <c r="H93" s="38"/>
    </row>
    <row r="94" spans="1:8" x14ac:dyDescent="0.25">
      <c r="A94" s="4"/>
      <c r="B94" s="40"/>
      <c r="C94" s="40"/>
      <c r="D94" s="43"/>
      <c r="E94" s="45"/>
      <c r="F94" s="47"/>
      <c r="G94" s="45"/>
      <c r="H94" s="38"/>
    </row>
    <row r="95" spans="1:8" x14ac:dyDescent="0.25">
      <c r="A95" s="4"/>
      <c r="B95" s="40"/>
      <c r="C95" s="40"/>
      <c r="D95" s="43"/>
      <c r="E95" s="45"/>
      <c r="F95" s="47"/>
      <c r="G95" s="45"/>
      <c r="H95" s="38"/>
    </row>
    <row r="96" spans="1:8" x14ac:dyDescent="0.25">
      <c r="A96" s="4"/>
      <c r="B96" s="40"/>
      <c r="C96" s="40"/>
      <c r="D96" s="43"/>
      <c r="E96" s="45"/>
      <c r="F96" s="47"/>
      <c r="G96" s="45"/>
      <c r="H96" s="38"/>
    </row>
    <row r="97" spans="1:8" x14ac:dyDescent="0.25">
      <c r="A97" s="4"/>
      <c r="B97" s="40"/>
      <c r="C97" s="40"/>
      <c r="D97" s="43"/>
      <c r="E97" s="45"/>
      <c r="F97" s="47"/>
      <c r="G97" s="45"/>
      <c r="H97" s="38"/>
    </row>
    <row r="98" spans="1:8" x14ac:dyDescent="0.25">
      <c r="A98" s="4"/>
      <c r="B98" s="40"/>
      <c r="C98" s="40"/>
      <c r="D98" s="43"/>
      <c r="E98" s="45"/>
      <c r="F98" s="47"/>
      <c r="G98" s="45"/>
      <c r="H98" s="38"/>
    </row>
    <row r="99" spans="1:8" x14ac:dyDescent="0.25">
      <c r="A99" s="4"/>
      <c r="B99" s="40"/>
      <c r="C99" s="40"/>
      <c r="D99" s="43"/>
      <c r="E99" s="45"/>
      <c r="F99" s="47"/>
      <c r="G99" s="45"/>
      <c r="H99" s="38"/>
    </row>
    <row r="100" spans="1:8" x14ac:dyDescent="0.25">
      <c r="A100" s="4"/>
      <c r="B100" s="40"/>
      <c r="C100" s="40"/>
      <c r="D100" s="43"/>
      <c r="E100" s="45"/>
      <c r="F100" s="47"/>
      <c r="G100" s="45"/>
      <c r="H100" s="38"/>
    </row>
    <row r="101" spans="1:8" x14ac:dyDescent="0.25">
      <c r="A101" s="4"/>
      <c r="B101" s="40"/>
      <c r="C101" s="40"/>
      <c r="D101" s="43"/>
      <c r="E101" s="45"/>
      <c r="F101" s="47"/>
      <c r="G101" s="45"/>
      <c r="H101" s="38"/>
    </row>
    <row r="102" spans="1:8" x14ac:dyDescent="0.25">
      <c r="A102" s="4"/>
      <c r="B102" s="40"/>
      <c r="C102" s="40"/>
      <c r="D102" s="43"/>
      <c r="E102" s="45"/>
      <c r="F102" s="47"/>
      <c r="G102" s="45"/>
      <c r="H102" s="38"/>
    </row>
    <row r="103" spans="1:8" x14ac:dyDescent="0.25">
      <c r="A103" s="4"/>
      <c r="B103" s="40"/>
      <c r="C103" s="40"/>
      <c r="D103" s="43"/>
      <c r="E103" s="45"/>
      <c r="F103" s="47"/>
      <c r="G103" s="45"/>
      <c r="H103" s="38"/>
    </row>
    <row r="104" spans="1:8" x14ac:dyDescent="0.25">
      <c r="A104" s="4"/>
      <c r="B104" s="40"/>
      <c r="C104" s="40"/>
      <c r="D104" s="43"/>
      <c r="E104" s="45"/>
      <c r="F104" s="47"/>
      <c r="G104" s="45"/>
      <c r="H104" s="38"/>
    </row>
    <row r="105" spans="1:8" x14ac:dyDescent="0.25">
      <c r="A105" s="4"/>
      <c r="B105" s="40"/>
      <c r="C105" s="40"/>
      <c r="D105" s="43"/>
      <c r="E105" s="45"/>
      <c r="F105" s="47"/>
      <c r="G105" s="45"/>
      <c r="H105" s="38"/>
    </row>
    <row r="106" spans="1:8" x14ac:dyDescent="0.25">
      <c r="A106" s="4"/>
      <c r="B106" s="40"/>
      <c r="C106" s="40"/>
      <c r="D106" s="43"/>
      <c r="E106" s="45"/>
      <c r="F106" s="47"/>
      <c r="G106" s="45"/>
      <c r="H106" s="38"/>
    </row>
    <row r="107" spans="1:8" x14ac:dyDescent="0.25">
      <c r="A107" s="4"/>
      <c r="B107" s="40"/>
      <c r="C107" s="40"/>
      <c r="D107" s="43"/>
      <c r="E107" s="45"/>
      <c r="F107" s="47"/>
      <c r="G107" s="45"/>
      <c r="H107" s="38"/>
    </row>
    <row r="108" spans="1:8" x14ac:dyDescent="0.25">
      <c r="A108" s="4"/>
      <c r="B108" s="40"/>
      <c r="C108" s="40"/>
      <c r="D108" s="43"/>
      <c r="E108" s="45"/>
      <c r="F108" s="47"/>
      <c r="G108" s="45"/>
      <c r="H108" s="38"/>
    </row>
    <row r="109" spans="1:8" x14ac:dyDescent="0.25">
      <c r="A109" s="4"/>
      <c r="B109" s="40"/>
      <c r="C109" s="40"/>
      <c r="D109" s="43"/>
      <c r="E109" s="45"/>
      <c r="F109" s="47"/>
      <c r="G109" s="45"/>
      <c r="H109" s="38"/>
    </row>
    <row r="110" spans="1:8" x14ac:dyDescent="0.25">
      <c r="A110" s="4"/>
      <c r="B110" s="40"/>
      <c r="C110" s="40"/>
      <c r="D110" s="43"/>
      <c r="E110" s="45"/>
      <c r="F110" s="47"/>
      <c r="G110" s="45"/>
      <c r="H110" s="38"/>
    </row>
    <row r="111" spans="1:8" x14ac:dyDescent="0.25">
      <c r="A111" s="4"/>
      <c r="B111" s="40"/>
      <c r="C111" s="40"/>
      <c r="D111" s="43"/>
      <c r="E111" s="45"/>
      <c r="F111" s="47"/>
      <c r="G111" s="45"/>
      <c r="H111" s="38"/>
    </row>
    <row r="112" spans="1:8" x14ac:dyDescent="0.25">
      <c r="A112" s="4"/>
      <c r="B112" s="40"/>
      <c r="C112" s="40"/>
      <c r="D112" s="43"/>
      <c r="E112" s="45"/>
      <c r="F112" s="47"/>
      <c r="G112" s="45"/>
      <c r="H112" s="38"/>
    </row>
    <row r="113" spans="1:8" x14ac:dyDescent="0.25">
      <c r="A113" s="4"/>
      <c r="B113" s="40"/>
      <c r="C113" s="40"/>
      <c r="D113" s="43"/>
      <c r="E113" s="45"/>
      <c r="F113" s="47"/>
      <c r="G113" s="45"/>
      <c r="H113" s="38"/>
    </row>
    <row r="114" spans="1:8" x14ac:dyDescent="0.25">
      <c r="A114" s="4"/>
      <c r="B114" s="40"/>
      <c r="C114" s="40"/>
      <c r="D114" s="43"/>
      <c r="E114" s="45"/>
      <c r="F114" s="47"/>
      <c r="G114" s="45"/>
      <c r="H114" s="38"/>
    </row>
    <row r="115" spans="1:8" x14ac:dyDescent="0.25">
      <c r="A115" s="4"/>
      <c r="B115" s="40"/>
      <c r="C115" s="40"/>
      <c r="D115" s="43"/>
      <c r="E115" s="45"/>
      <c r="F115" s="47"/>
      <c r="G115" s="45"/>
      <c r="H115" s="38"/>
    </row>
    <row r="116" spans="1:8" x14ac:dyDescent="0.25">
      <c r="A116" s="4"/>
      <c r="B116" s="40"/>
      <c r="C116" s="40"/>
      <c r="D116" s="43"/>
      <c r="E116" s="45"/>
      <c r="F116" s="47"/>
      <c r="G116" s="45"/>
      <c r="H116" s="38"/>
    </row>
    <row r="117" spans="1:8" x14ac:dyDescent="0.25">
      <c r="A117" s="4"/>
      <c r="B117" s="40"/>
      <c r="C117" s="40"/>
      <c r="D117" s="43"/>
      <c r="E117" s="45"/>
      <c r="F117" s="47"/>
      <c r="G117" s="45"/>
      <c r="H117" s="38"/>
    </row>
    <row r="118" spans="1:8" x14ac:dyDescent="0.25">
      <c r="A118" s="4"/>
      <c r="B118" s="40"/>
      <c r="C118" s="40"/>
      <c r="D118" s="43"/>
      <c r="E118" s="45"/>
      <c r="F118" s="47"/>
      <c r="G118" s="45"/>
      <c r="H118" s="38"/>
    </row>
    <row r="119" spans="1:8" x14ac:dyDescent="0.25">
      <c r="A119" s="4"/>
      <c r="B119" s="40"/>
      <c r="C119" s="40"/>
      <c r="D119" s="43"/>
      <c r="E119" s="45"/>
      <c r="F119" s="47"/>
      <c r="G119" s="45"/>
      <c r="H119" s="38"/>
    </row>
    <row r="120" spans="1:8" x14ac:dyDescent="0.25">
      <c r="A120" s="4"/>
      <c r="B120" s="40"/>
      <c r="C120" s="40"/>
      <c r="D120" s="43"/>
      <c r="E120" s="45"/>
      <c r="F120" s="47"/>
      <c r="G120" s="45"/>
      <c r="H120" s="38"/>
    </row>
    <row r="121" spans="1:8" x14ac:dyDescent="0.25">
      <c r="A121" s="4"/>
      <c r="B121" s="40"/>
      <c r="C121" s="40"/>
      <c r="D121" s="43"/>
      <c r="E121" s="45"/>
      <c r="F121" s="47"/>
      <c r="G121" s="45"/>
      <c r="H121" s="38"/>
    </row>
    <row r="122" spans="1:8" x14ac:dyDescent="0.25">
      <c r="A122" s="4"/>
      <c r="B122" s="40"/>
      <c r="C122" s="40"/>
      <c r="D122" s="43"/>
      <c r="E122" s="45"/>
      <c r="F122" s="47"/>
      <c r="G122" s="45"/>
      <c r="H122" s="38"/>
    </row>
    <row r="123" spans="1:8" x14ac:dyDescent="0.25">
      <c r="A123" s="4"/>
      <c r="B123" s="40"/>
      <c r="C123" s="40"/>
      <c r="D123" s="43"/>
      <c r="E123" s="45"/>
      <c r="F123" s="47"/>
      <c r="G123" s="45"/>
      <c r="H123" s="38"/>
    </row>
    <row r="124" spans="1:8" x14ac:dyDescent="0.25">
      <c r="A124" s="4"/>
      <c r="B124" s="40"/>
      <c r="C124" s="40"/>
      <c r="D124" s="43"/>
      <c r="E124" s="45"/>
      <c r="F124" s="47"/>
      <c r="G124" s="45"/>
      <c r="H124" s="38"/>
    </row>
    <row r="125" spans="1:8" x14ac:dyDescent="0.25">
      <c r="A125" s="4"/>
      <c r="B125" s="40"/>
      <c r="C125" s="40"/>
      <c r="D125" s="43"/>
      <c r="E125" s="45"/>
      <c r="F125" s="47"/>
      <c r="G125" s="45"/>
      <c r="H125" s="38"/>
    </row>
    <row r="126" spans="1:8" x14ac:dyDescent="0.25">
      <c r="A126" s="4"/>
      <c r="B126" s="40"/>
      <c r="C126" s="40"/>
      <c r="D126" s="43"/>
      <c r="E126" s="45"/>
      <c r="F126" s="47"/>
      <c r="G126" s="45"/>
      <c r="H126" s="38"/>
    </row>
    <row r="127" spans="1:8" x14ac:dyDescent="0.25">
      <c r="A127" s="4"/>
      <c r="B127" s="40"/>
      <c r="C127" s="40"/>
      <c r="D127" s="43"/>
      <c r="E127" s="45"/>
      <c r="F127" s="47"/>
      <c r="G127" s="45"/>
      <c r="H127" s="38"/>
    </row>
    <row r="128" spans="1:8" x14ac:dyDescent="0.25">
      <c r="A128" s="4"/>
      <c r="B128" s="40"/>
      <c r="C128" s="40"/>
      <c r="D128" s="43"/>
      <c r="E128" s="45"/>
      <c r="F128" s="47"/>
      <c r="G128" s="45"/>
      <c r="H128" s="38"/>
    </row>
    <row r="129" spans="1:8" x14ac:dyDescent="0.25">
      <c r="A129" s="4"/>
      <c r="B129" s="40"/>
      <c r="C129" s="40"/>
      <c r="D129" s="43"/>
      <c r="E129" s="45"/>
      <c r="F129" s="47"/>
      <c r="G129" s="45"/>
      <c r="H129" s="38"/>
    </row>
    <row r="130" spans="1:8" x14ac:dyDescent="0.25">
      <c r="A130" s="4"/>
      <c r="B130" s="40"/>
      <c r="C130" s="40"/>
      <c r="D130" s="43"/>
      <c r="E130" s="45"/>
      <c r="F130" s="47"/>
      <c r="G130" s="45"/>
      <c r="H130" s="38"/>
    </row>
    <row r="131" spans="1:8" x14ac:dyDescent="0.25">
      <c r="A131" s="4"/>
      <c r="B131" s="40"/>
      <c r="C131" s="40"/>
      <c r="D131" s="43"/>
      <c r="E131" s="45"/>
      <c r="F131" s="47"/>
      <c r="G131" s="45"/>
      <c r="H131" s="38"/>
    </row>
    <row r="132" spans="1:8" x14ac:dyDescent="0.25">
      <c r="A132" s="4"/>
      <c r="B132" s="40"/>
      <c r="C132" s="40"/>
      <c r="D132" s="43"/>
      <c r="E132" s="45"/>
      <c r="F132" s="47"/>
      <c r="G132" s="45"/>
      <c r="H132" s="38"/>
    </row>
    <row r="133" spans="1:8" x14ac:dyDescent="0.25">
      <c r="A133" s="4"/>
      <c r="B133" s="40"/>
      <c r="C133" s="40"/>
      <c r="D133" s="43"/>
      <c r="E133" s="45"/>
      <c r="F133" s="47"/>
      <c r="G133" s="45"/>
      <c r="H133" s="38"/>
    </row>
    <row r="134" spans="1:8" x14ac:dyDescent="0.25">
      <c r="A134" s="4"/>
      <c r="B134" s="40"/>
      <c r="C134" s="40"/>
      <c r="D134" s="43"/>
      <c r="E134" s="45"/>
      <c r="F134" s="47"/>
      <c r="G134" s="45"/>
      <c r="H134" s="38"/>
    </row>
    <row r="135" spans="1:8" x14ac:dyDescent="0.25">
      <c r="A135" s="4"/>
      <c r="B135" s="40"/>
      <c r="C135" s="40"/>
      <c r="D135" s="43"/>
      <c r="E135" s="45"/>
      <c r="F135" s="47"/>
      <c r="G135" s="45"/>
      <c r="H135" s="38"/>
    </row>
    <row r="136" spans="1:8" x14ac:dyDescent="0.25">
      <c r="A136" s="4"/>
      <c r="B136" s="40"/>
      <c r="C136" s="40"/>
      <c r="D136" s="43"/>
      <c r="E136" s="45"/>
      <c r="F136" s="47"/>
      <c r="G136" s="45"/>
      <c r="H136" s="38"/>
    </row>
    <row r="137" spans="1:8" x14ac:dyDescent="0.25">
      <c r="A137" s="4"/>
      <c r="B137" s="40"/>
      <c r="C137" s="40"/>
      <c r="D137" s="43"/>
      <c r="E137" s="45"/>
      <c r="F137" s="47"/>
      <c r="G137" s="45"/>
      <c r="H137" s="38"/>
    </row>
    <row r="138" spans="1:8" x14ac:dyDescent="0.25">
      <c r="A138" s="4"/>
      <c r="B138" s="40"/>
      <c r="C138" s="40"/>
      <c r="D138" s="43"/>
      <c r="E138" s="45"/>
      <c r="F138" s="47"/>
      <c r="G138" s="45"/>
      <c r="H138" s="38"/>
    </row>
    <row r="139" spans="1:8" x14ac:dyDescent="0.25">
      <c r="A139" s="4"/>
      <c r="B139" s="40"/>
      <c r="C139" s="40"/>
      <c r="D139" s="43"/>
      <c r="E139" s="45"/>
      <c r="F139" s="47"/>
      <c r="G139" s="45"/>
      <c r="H139" s="38"/>
    </row>
    <row r="140" spans="1:8" x14ac:dyDescent="0.25">
      <c r="A140" s="4"/>
      <c r="B140" s="40"/>
      <c r="C140" s="40"/>
      <c r="D140" s="43"/>
      <c r="E140" s="45"/>
      <c r="F140" s="47"/>
      <c r="G140" s="45"/>
      <c r="H140" s="38"/>
    </row>
    <row r="141" spans="1:8" x14ac:dyDescent="0.25">
      <c r="A141" s="4"/>
      <c r="B141" s="40"/>
      <c r="C141" s="40"/>
      <c r="D141" s="43"/>
      <c r="E141" s="45"/>
      <c r="F141" s="47"/>
      <c r="G141" s="45"/>
      <c r="H141" s="38"/>
    </row>
    <row r="142" spans="1:8" x14ac:dyDescent="0.25">
      <c r="A142" s="4"/>
      <c r="B142" s="40"/>
      <c r="C142" s="40"/>
      <c r="D142" s="43"/>
      <c r="E142" s="45"/>
      <c r="F142" s="47"/>
      <c r="G142" s="45"/>
      <c r="H142" s="38"/>
    </row>
    <row r="143" spans="1:8" x14ac:dyDescent="0.25">
      <c r="A143" s="4"/>
      <c r="B143" s="40"/>
      <c r="C143" s="40"/>
      <c r="D143" s="43"/>
      <c r="E143" s="45"/>
      <c r="F143" s="47"/>
      <c r="G143" s="45"/>
      <c r="H143" s="38"/>
    </row>
    <row r="144" spans="1:8" x14ac:dyDescent="0.25">
      <c r="A144" s="4"/>
      <c r="B144" s="40"/>
      <c r="C144" s="40"/>
      <c r="D144" s="43"/>
      <c r="E144" s="45"/>
      <c r="F144" s="47"/>
      <c r="G144" s="45"/>
      <c r="H144" s="38"/>
    </row>
    <row r="145" spans="1:8" x14ac:dyDescent="0.25">
      <c r="A145" s="4"/>
      <c r="B145" s="40"/>
      <c r="C145" s="40"/>
      <c r="D145" s="43"/>
      <c r="E145" s="45"/>
      <c r="F145" s="47"/>
      <c r="G145" s="45"/>
      <c r="H145" s="38"/>
    </row>
    <row r="146" spans="1:8" x14ac:dyDescent="0.25">
      <c r="A146" s="4"/>
      <c r="B146" s="40"/>
      <c r="C146" s="40"/>
      <c r="D146" s="43"/>
      <c r="E146" s="45"/>
      <c r="F146" s="47"/>
      <c r="G146" s="45"/>
      <c r="H146" s="38"/>
    </row>
    <row r="147" spans="1:8" x14ac:dyDescent="0.25">
      <c r="A147" s="4"/>
      <c r="B147" s="40"/>
      <c r="C147" s="40"/>
      <c r="D147" s="43"/>
      <c r="E147" s="45"/>
      <c r="F147" s="47"/>
      <c r="G147" s="45"/>
      <c r="H147" s="38"/>
    </row>
    <row r="148" spans="1:8" x14ac:dyDescent="0.25">
      <c r="A148" s="4"/>
      <c r="B148" s="40"/>
      <c r="C148" s="40"/>
      <c r="D148" s="43"/>
      <c r="E148" s="45"/>
      <c r="F148" s="47"/>
      <c r="G148" s="45"/>
      <c r="H148" s="38"/>
    </row>
    <row r="149" spans="1:8" x14ac:dyDescent="0.25">
      <c r="A149" s="4"/>
      <c r="B149" s="40"/>
      <c r="C149" s="40"/>
      <c r="D149" s="43"/>
      <c r="E149" s="45"/>
      <c r="F149" s="47"/>
      <c r="G149" s="45"/>
      <c r="H149" s="38"/>
    </row>
    <row r="150" spans="1:8" x14ac:dyDescent="0.25">
      <c r="A150" s="4"/>
      <c r="B150" s="40"/>
      <c r="C150" s="40"/>
      <c r="D150" s="43"/>
      <c r="E150" s="45"/>
      <c r="F150" s="47"/>
      <c r="G150" s="45"/>
      <c r="H150" s="38"/>
    </row>
    <row r="151" spans="1:8" x14ac:dyDescent="0.25">
      <c r="A151" s="4"/>
      <c r="B151" s="40"/>
      <c r="C151" s="40"/>
      <c r="D151" s="43"/>
      <c r="E151" s="45"/>
      <c r="F151" s="47"/>
      <c r="G151" s="45"/>
      <c r="H151" s="38"/>
    </row>
    <row r="152" spans="1:8" x14ac:dyDescent="0.25">
      <c r="A152" s="4"/>
      <c r="B152" s="40"/>
      <c r="C152" s="40"/>
      <c r="D152" s="43"/>
      <c r="E152" s="45"/>
      <c r="F152" s="47"/>
      <c r="G152" s="45"/>
      <c r="H152" s="38"/>
    </row>
    <row r="153" spans="1:8" x14ac:dyDescent="0.25">
      <c r="A153" s="4"/>
      <c r="B153" s="40"/>
      <c r="C153" s="40"/>
      <c r="D153" s="43"/>
      <c r="E153" s="45"/>
      <c r="F153" s="47"/>
      <c r="G153" s="45"/>
      <c r="H153" s="38"/>
    </row>
    <row r="154" spans="1:8" x14ac:dyDescent="0.25">
      <c r="A154" s="4"/>
      <c r="B154" s="40"/>
      <c r="C154" s="40"/>
      <c r="D154" s="43"/>
      <c r="E154" s="45"/>
      <c r="F154" s="47"/>
      <c r="G154" s="45"/>
      <c r="H154" s="38"/>
    </row>
    <row r="155" spans="1:8" x14ac:dyDescent="0.25">
      <c r="A155" s="4"/>
      <c r="B155" s="40"/>
      <c r="C155" s="40"/>
      <c r="D155" s="43"/>
      <c r="E155" s="45"/>
      <c r="F155" s="47"/>
      <c r="G155" s="45"/>
      <c r="H155" s="38"/>
    </row>
    <row r="156" spans="1:8" x14ac:dyDescent="0.25">
      <c r="A156" s="4"/>
      <c r="B156" s="40"/>
      <c r="C156" s="40"/>
      <c r="D156" s="43"/>
      <c r="E156" s="45"/>
      <c r="F156" s="47"/>
      <c r="G156" s="45"/>
      <c r="H156" s="38"/>
    </row>
    <row r="157" spans="1:8" x14ac:dyDescent="0.25">
      <c r="A157" s="4"/>
      <c r="B157" s="40"/>
      <c r="C157" s="40"/>
      <c r="D157" s="43"/>
      <c r="E157" s="45"/>
      <c r="F157" s="47"/>
      <c r="G157" s="45"/>
      <c r="H157" s="38"/>
    </row>
    <row r="158" spans="1:8" x14ac:dyDescent="0.25">
      <c r="A158" s="4"/>
      <c r="B158" s="40"/>
      <c r="C158" s="40"/>
      <c r="D158" s="43"/>
      <c r="E158" s="45"/>
      <c r="F158" s="47"/>
      <c r="G158" s="45"/>
      <c r="H158" s="38"/>
    </row>
    <row r="159" spans="1:8" x14ac:dyDescent="0.25">
      <c r="A159" s="4"/>
      <c r="B159" s="40"/>
      <c r="C159" s="40"/>
      <c r="D159" s="43"/>
      <c r="E159" s="45"/>
      <c r="F159" s="47"/>
      <c r="G159" s="45"/>
      <c r="H159" s="38"/>
    </row>
    <row r="160" spans="1:8" x14ac:dyDescent="0.25">
      <c r="A160" s="4"/>
      <c r="B160" s="40"/>
      <c r="C160" s="40"/>
      <c r="D160" s="43"/>
      <c r="E160" s="45"/>
      <c r="F160" s="47"/>
      <c r="G160" s="45"/>
      <c r="H160" s="38"/>
    </row>
    <row r="161" spans="1:8" x14ac:dyDescent="0.25">
      <c r="A161" s="4"/>
      <c r="B161" s="40"/>
      <c r="C161" s="40"/>
      <c r="D161" s="43"/>
      <c r="E161" s="45"/>
      <c r="F161" s="47"/>
      <c r="G161" s="45"/>
      <c r="H161" s="38"/>
    </row>
    <row r="162" spans="1:8" x14ac:dyDescent="0.25">
      <c r="A162" s="4"/>
      <c r="B162" s="40"/>
      <c r="C162" s="40"/>
      <c r="D162" s="43"/>
      <c r="E162" s="45"/>
      <c r="F162" s="47"/>
      <c r="G162" s="45"/>
      <c r="H162" s="38"/>
    </row>
    <row r="163" spans="1:8" x14ac:dyDescent="0.25">
      <c r="A163" s="4"/>
      <c r="B163" s="40"/>
      <c r="C163" s="40"/>
      <c r="D163" s="43"/>
      <c r="E163" s="45"/>
      <c r="F163" s="47"/>
      <c r="G163" s="45"/>
      <c r="H163" s="38"/>
    </row>
    <row r="164" spans="1:8" x14ac:dyDescent="0.25">
      <c r="A164" s="4"/>
      <c r="B164" s="40"/>
      <c r="C164" s="40"/>
      <c r="D164" s="43"/>
      <c r="E164" s="45"/>
      <c r="F164" s="47"/>
      <c r="G164" s="45"/>
      <c r="H164" s="38"/>
    </row>
    <row r="165" spans="1:8" x14ac:dyDescent="0.25">
      <c r="A165" s="4"/>
      <c r="B165" s="40"/>
      <c r="C165" s="40"/>
      <c r="D165" s="43"/>
      <c r="E165" s="45"/>
      <c r="F165" s="47"/>
      <c r="G165" s="45"/>
      <c r="H165" s="38"/>
    </row>
    <row r="166" spans="1:8" x14ac:dyDescent="0.25">
      <c r="A166" s="4"/>
      <c r="B166" s="40"/>
      <c r="C166" s="40"/>
      <c r="D166" s="43"/>
      <c r="E166" s="45"/>
      <c r="F166" s="47"/>
      <c r="G166" s="45"/>
      <c r="H166" s="38"/>
    </row>
    <row r="167" spans="1:8" x14ac:dyDescent="0.25">
      <c r="A167" s="4"/>
      <c r="B167" s="40"/>
      <c r="C167" s="40"/>
      <c r="D167" s="43"/>
      <c r="E167" s="45"/>
      <c r="F167" s="47"/>
      <c r="G167" s="45"/>
      <c r="H167" s="38"/>
    </row>
    <row r="168" spans="1:8" x14ac:dyDescent="0.25">
      <c r="A168" s="4"/>
      <c r="B168" s="40"/>
      <c r="C168" s="40"/>
      <c r="D168" s="43"/>
      <c r="E168" s="45"/>
      <c r="F168" s="47"/>
      <c r="G168" s="45"/>
      <c r="H168" s="38"/>
    </row>
    <row r="169" spans="1:8" x14ac:dyDescent="0.25">
      <c r="A169" s="4"/>
      <c r="B169" s="40"/>
      <c r="C169" s="40"/>
      <c r="D169" s="43"/>
      <c r="E169" s="45"/>
      <c r="F169" s="47"/>
      <c r="G169" s="45"/>
      <c r="H169" s="38"/>
    </row>
    <row r="170" spans="1:8" x14ac:dyDescent="0.25">
      <c r="A170" s="4"/>
      <c r="B170" s="40"/>
      <c r="C170" s="40"/>
      <c r="D170" s="43"/>
      <c r="E170" s="45"/>
      <c r="F170" s="47"/>
      <c r="G170" s="45"/>
      <c r="H170" s="38"/>
    </row>
    <row r="171" spans="1:8" x14ac:dyDescent="0.25">
      <c r="A171" s="4"/>
      <c r="B171" s="40"/>
      <c r="C171" s="40"/>
      <c r="D171" s="43"/>
      <c r="E171" s="45"/>
      <c r="F171" s="47"/>
      <c r="G171" s="45"/>
      <c r="H171" s="38"/>
    </row>
    <row r="172" spans="1:8" x14ac:dyDescent="0.25">
      <c r="A172" s="4"/>
      <c r="B172" s="40"/>
      <c r="C172" s="40"/>
      <c r="D172" s="43"/>
      <c r="E172" s="45"/>
      <c r="F172" s="47"/>
      <c r="G172" s="45"/>
      <c r="H172" s="38"/>
    </row>
    <row r="173" spans="1:8" x14ac:dyDescent="0.25">
      <c r="A173" s="4"/>
      <c r="B173" s="40"/>
      <c r="C173" s="40"/>
      <c r="D173" s="43"/>
      <c r="E173" s="45"/>
      <c r="F173" s="47"/>
      <c r="G173" s="45"/>
      <c r="H173" s="38"/>
    </row>
    <row r="174" spans="1:8" x14ac:dyDescent="0.25">
      <c r="A174" s="4"/>
      <c r="B174" s="40"/>
      <c r="C174" s="40"/>
      <c r="D174" s="43"/>
      <c r="E174" s="45"/>
      <c r="F174" s="47"/>
      <c r="G174" s="45"/>
      <c r="H174" s="38"/>
    </row>
    <row r="175" spans="1:8" x14ac:dyDescent="0.25">
      <c r="A175" s="4"/>
      <c r="B175" s="40"/>
      <c r="C175" s="40"/>
      <c r="D175" s="43"/>
      <c r="E175" s="45"/>
      <c r="F175" s="47"/>
      <c r="G175" s="45"/>
      <c r="H175" s="38"/>
    </row>
    <row r="176" spans="1:8" x14ac:dyDescent="0.25">
      <c r="A176" s="4"/>
      <c r="B176" s="40"/>
      <c r="C176" s="40"/>
      <c r="D176" s="43"/>
      <c r="E176" s="45"/>
      <c r="F176" s="47"/>
      <c r="G176" s="45"/>
      <c r="H176" s="38"/>
    </row>
    <row r="177" spans="1:8" x14ac:dyDescent="0.25">
      <c r="A177" s="4"/>
      <c r="B177" s="40"/>
      <c r="C177" s="40"/>
      <c r="D177" s="43"/>
      <c r="E177" s="45"/>
      <c r="F177" s="47"/>
      <c r="G177" s="45"/>
      <c r="H177" s="38"/>
    </row>
    <row r="178" spans="1:8" x14ac:dyDescent="0.25">
      <c r="A178" s="4"/>
      <c r="B178" s="40"/>
      <c r="C178" s="40"/>
      <c r="D178" s="43"/>
      <c r="E178" s="45"/>
      <c r="F178" s="47"/>
      <c r="G178" s="45"/>
      <c r="H178" s="38"/>
    </row>
    <row r="179" spans="1:8" x14ac:dyDescent="0.25">
      <c r="A179" s="4"/>
      <c r="B179" s="40"/>
      <c r="C179" s="40"/>
      <c r="D179" s="43"/>
      <c r="E179" s="45"/>
      <c r="F179" s="47"/>
      <c r="G179" s="45"/>
      <c r="H179" s="38"/>
    </row>
    <row r="180" spans="1:8" x14ac:dyDescent="0.25">
      <c r="A180" s="4"/>
      <c r="B180" s="40"/>
      <c r="C180" s="40"/>
      <c r="D180" s="43"/>
      <c r="E180" s="45"/>
      <c r="F180" s="47"/>
      <c r="G180" s="45"/>
      <c r="H180" s="38"/>
    </row>
    <row r="181" spans="1:8" x14ac:dyDescent="0.25">
      <c r="A181" s="4"/>
      <c r="B181" s="40"/>
      <c r="C181" s="40"/>
      <c r="D181" s="43"/>
      <c r="E181" s="45"/>
      <c r="F181" s="47"/>
      <c r="G181" s="45"/>
      <c r="H181" s="38"/>
    </row>
    <row r="182" spans="1:8" x14ac:dyDescent="0.25">
      <c r="A182" s="4"/>
      <c r="B182" s="40"/>
      <c r="C182" s="40"/>
      <c r="D182" s="43"/>
      <c r="E182" s="45"/>
      <c r="F182" s="47"/>
      <c r="G182" s="45"/>
      <c r="H182" s="38"/>
    </row>
    <row r="183" spans="1:8" x14ac:dyDescent="0.25">
      <c r="A183" s="4"/>
      <c r="B183" s="40"/>
      <c r="C183" s="40"/>
      <c r="D183" s="43"/>
      <c r="E183" s="45"/>
      <c r="F183" s="47"/>
      <c r="G183" s="45"/>
      <c r="H183" s="38"/>
    </row>
    <row r="184" spans="1:8" x14ac:dyDescent="0.25">
      <c r="A184" s="4"/>
      <c r="B184" s="40"/>
      <c r="C184" s="40"/>
      <c r="D184" s="43"/>
      <c r="E184" s="45"/>
      <c r="F184" s="47"/>
      <c r="G184" s="45"/>
      <c r="H184" s="38"/>
    </row>
    <row r="185" spans="1:8" x14ac:dyDescent="0.25">
      <c r="A185" s="4"/>
      <c r="B185" s="40"/>
      <c r="C185" s="40"/>
      <c r="D185" s="43"/>
      <c r="E185" s="45"/>
      <c r="F185" s="47"/>
      <c r="G185" s="45"/>
      <c r="H185" s="38"/>
    </row>
    <row r="186" spans="1:8" x14ac:dyDescent="0.25">
      <c r="A186" s="4"/>
      <c r="B186" s="40"/>
      <c r="C186" s="40"/>
      <c r="D186" s="43"/>
      <c r="E186" s="45"/>
      <c r="F186" s="47"/>
      <c r="G186" s="45"/>
      <c r="H186" s="38"/>
    </row>
  </sheetData>
  <sheetProtection password="E80B" sheet="1" objects="1" scenarios="1" insertRows="0" autoFilter="0"/>
  <autoFilter ref="A9:H9"/>
  <mergeCells count="16">
    <mergeCell ref="A1:B1"/>
    <mergeCell ref="D1:G1"/>
    <mergeCell ref="A2:B2"/>
    <mergeCell ref="D2:G2"/>
    <mergeCell ref="A3:B3"/>
    <mergeCell ref="D3:G3"/>
    <mergeCell ref="A62:H62"/>
    <mergeCell ref="A7:B7"/>
    <mergeCell ref="D7:G7"/>
    <mergeCell ref="A8:H8"/>
    <mergeCell ref="A4:B4"/>
    <mergeCell ref="D4:G4"/>
    <mergeCell ref="A5:B5"/>
    <mergeCell ref="D5:G5"/>
    <mergeCell ref="A6:B6"/>
    <mergeCell ref="D6:G6"/>
  </mergeCells>
  <phoneticPr fontId="5" type="noConversion"/>
  <conditionalFormatting sqref="H12:H61">
    <cfRule type="cellIs" dxfId="9" priority="4" operator="lessThan">
      <formula>$B$10</formula>
    </cfRule>
  </conditionalFormatting>
  <conditionalFormatting sqref="H10">
    <cfRule type="cellIs" dxfId="8" priority="2" operator="lessThan">
      <formula>$B$10</formula>
    </cfRule>
  </conditionalFormatting>
  <conditionalFormatting sqref="H11">
    <cfRule type="cellIs" dxfId="7" priority="1" operator="lessThan">
      <formula>$B$10</formula>
    </cfRule>
  </conditionalFormatting>
  <conditionalFormatting sqref="B10:C11">
    <cfRule type="cellIs" dxfId="6" priority="3" operator="notBetween">
      <formula>#REF!</formula>
      <formula>#REF!</formula>
    </cfRule>
  </conditionalFormatting>
  <dataValidations count="1">
    <dataValidation type="list" allowBlank="1" showInputMessage="1" showErrorMessage="1" sqref="E10:E61">
      <formula1>'D:\Marcos\Anexo 17 - Sustentaveis 371 2020 (Salvo automaticamente).xlsx'!itens</formula1>
    </dataValidation>
  </dataValidations>
  <pageMargins left="0.74803149606299213" right="0.27559055118110237" top="1.2204724409448819" bottom="0.78740157480314965" header="0.51181102362204722" footer="0.31496062992125984"/>
  <pageSetup paperSize="9" scale="59" fitToHeight="4" orientation="portrait" horizontalDpi="4294967292" verticalDpi="4294967292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488CDE31-640F-C444-BC6A-840F00FB1F25}">
            <xm:f>Inicio!$C$20</xm:f>
            <xm:f>Inicio!$E$20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B12:B61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179"/>
  <sheetViews>
    <sheetView showZeros="0" topLeftCell="A4" zoomScalePageLayoutView="125" workbookViewId="0">
      <selection activeCell="E93" sqref="E93"/>
    </sheetView>
  </sheetViews>
  <sheetFormatPr defaultColWidth="11" defaultRowHeight="15.75" x14ac:dyDescent="0.25"/>
  <cols>
    <col min="1" max="1" width="7.125" style="36" customWidth="1"/>
    <col min="2" max="2" width="10.625" style="41" customWidth="1"/>
    <col min="3" max="3" width="15.625" style="41" customWidth="1"/>
    <col min="4" max="4" width="38.625" style="44" customWidth="1"/>
    <col min="5" max="5" width="26.625" style="78" customWidth="1"/>
    <col min="6" max="6" width="14.375" style="35" customWidth="1"/>
    <col min="7" max="7" width="15.625" style="78" customWidth="1"/>
    <col min="8" max="8" width="15.625" style="39" customWidth="1"/>
    <col min="12" max="12" width="16.625" style="36" bestFit="1" customWidth="1"/>
  </cols>
  <sheetData>
    <row r="1" spans="1:12" s="2" customFormat="1" ht="21.95" customHeight="1" x14ac:dyDescent="0.25">
      <c r="A1" s="238" t="s">
        <v>34</v>
      </c>
      <c r="B1" s="238"/>
      <c r="C1" s="162"/>
      <c r="D1" s="239" t="str">
        <f>+Inicio!B1</f>
        <v>SECRETARIA DE ESTADO DA SAÚDE DE SÃO PAULO</v>
      </c>
      <c r="E1" s="239"/>
      <c r="F1" s="239"/>
      <c r="G1" s="239"/>
      <c r="H1" s="18"/>
      <c r="L1" s="36"/>
    </row>
    <row r="2" spans="1:12" s="2" customFormat="1" ht="21.95" customHeight="1" x14ac:dyDescent="0.25">
      <c r="A2" s="238" t="s">
        <v>23</v>
      </c>
      <c r="B2" s="238"/>
      <c r="C2" s="162"/>
      <c r="D2" s="239" t="str">
        <f>+Inicio!B28</f>
        <v>Subvenção - Custeio</v>
      </c>
      <c r="E2" s="239"/>
      <c r="F2" s="239"/>
      <c r="G2" s="239"/>
      <c r="H2" s="18"/>
      <c r="L2" s="36"/>
    </row>
    <row r="3" spans="1:12" s="2" customFormat="1" ht="21.95" customHeight="1" x14ac:dyDescent="0.25">
      <c r="A3" s="238" t="s">
        <v>35</v>
      </c>
      <c r="B3" s="238"/>
      <c r="C3" s="162"/>
      <c r="D3" s="239" t="str">
        <f>+Inicio!B25</f>
        <v>16.646 de 11/01/2018 decreto no. 63.152 de 15/01/2018</v>
      </c>
      <c r="E3" s="239"/>
      <c r="F3" s="239"/>
      <c r="G3" s="239"/>
      <c r="H3" s="18"/>
      <c r="L3" s="36"/>
    </row>
    <row r="4" spans="1:12" ht="86.1" customHeight="1" x14ac:dyDescent="0.25">
      <c r="A4" s="238" t="s">
        <v>36</v>
      </c>
      <c r="B4" s="238"/>
      <c r="C4" s="162"/>
      <c r="D4" s="239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E4" s="239"/>
      <c r="F4" s="239"/>
      <c r="G4" s="239"/>
    </row>
    <row r="5" spans="1:12" ht="21.95" customHeight="1" x14ac:dyDescent="0.25">
      <c r="A5" s="238" t="s">
        <v>127</v>
      </c>
      <c r="B5" s="238"/>
      <c r="C5" s="162"/>
      <c r="D5" s="239" t="str">
        <f>+Inicio!B3</f>
        <v>Santa Casa de Misericórdia de Santo Amaro</v>
      </c>
      <c r="E5" s="239"/>
      <c r="F5" s="239"/>
      <c r="G5" s="239"/>
    </row>
    <row r="6" spans="1:12" ht="21.95" customHeight="1" x14ac:dyDescent="0.25">
      <c r="A6" s="238" t="s">
        <v>2</v>
      </c>
      <c r="B6" s="238"/>
      <c r="C6" s="162"/>
      <c r="D6" s="239" t="str">
        <f>CONCATENATE(Inicio!B5," - ",Inicio!B6," - ",Inicio!B7)</f>
        <v>Rua Isabel Schmidt 59 - São Paulo - 04743-030</v>
      </c>
      <c r="E6" s="239"/>
      <c r="F6" s="239"/>
      <c r="G6" s="239"/>
    </row>
    <row r="7" spans="1:12" ht="32.25" customHeight="1" x14ac:dyDescent="0.25">
      <c r="A7" s="238" t="s">
        <v>30</v>
      </c>
      <c r="B7" s="238"/>
      <c r="C7" s="162"/>
      <c r="D7" s="239" t="str">
        <f>+Inicio!B8</f>
        <v>Roberto Magno Leite Pereira</v>
      </c>
      <c r="E7" s="239"/>
      <c r="F7" s="239"/>
      <c r="G7" s="239"/>
    </row>
    <row r="8" spans="1:12" s="2" customFormat="1" ht="20.100000000000001" customHeight="1" x14ac:dyDescent="0.25">
      <c r="A8" s="266" t="s">
        <v>215</v>
      </c>
      <c r="B8" s="267"/>
      <c r="C8" s="267"/>
      <c r="D8" s="267"/>
      <c r="E8" s="267"/>
      <c r="F8" s="267"/>
      <c r="G8" s="267"/>
      <c r="H8" s="268"/>
      <c r="L8" s="36"/>
    </row>
    <row r="9" spans="1:12" ht="42.95" customHeight="1" thickBot="1" x14ac:dyDescent="0.3">
      <c r="A9" s="164" t="s">
        <v>38</v>
      </c>
      <c r="B9" s="165" t="s">
        <v>434</v>
      </c>
      <c r="C9" s="165" t="s">
        <v>436</v>
      </c>
      <c r="D9" s="166" t="s">
        <v>435</v>
      </c>
      <c r="E9" s="164" t="s">
        <v>40</v>
      </c>
      <c r="F9" s="167" t="s">
        <v>41</v>
      </c>
      <c r="G9" s="164" t="s">
        <v>42</v>
      </c>
      <c r="H9" s="168" t="s">
        <v>43</v>
      </c>
      <c r="L9" s="48"/>
    </row>
    <row r="10" spans="1:12" s="2" customFormat="1" ht="24.95" customHeight="1" thickTop="1" x14ac:dyDescent="0.25">
      <c r="A10" s="66"/>
      <c r="B10" s="53"/>
      <c r="C10" s="53"/>
      <c r="D10" s="67"/>
      <c r="E10" s="68"/>
      <c r="F10" s="62"/>
      <c r="G10" s="67"/>
      <c r="H10" s="53"/>
      <c r="L10" s="36"/>
    </row>
    <row r="11" spans="1:12" s="2" customFormat="1" ht="24.95" customHeight="1" x14ac:dyDescent="0.25">
      <c r="A11" s="66"/>
      <c r="B11" s="53"/>
      <c r="C11" s="53"/>
      <c r="D11" s="67"/>
      <c r="E11" s="68"/>
      <c r="F11" s="62"/>
      <c r="G11" s="67"/>
      <c r="H11" s="53"/>
      <c r="L11" s="36"/>
    </row>
    <row r="12" spans="1:12" s="2" customFormat="1" ht="24.95" customHeight="1" x14ac:dyDescent="0.25">
      <c r="A12" s="66"/>
      <c r="B12" s="53"/>
      <c r="C12" s="53"/>
      <c r="D12" s="67"/>
      <c r="E12" s="68"/>
      <c r="F12" s="62"/>
      <c r="G12" s="67"/>
      <c r="H12" s="53"/>
      <c r="L12" s="36"/>
    </row>
    <row r="13" spans="1:12" s="2" customFormat="1" ht="24.95" customHeight="1" x14ac:dyDescent="0.25">
      <c r="A13" s="66"/>
      <c r="B13" s="53"/>
      <c r="C13" s="53"/>
      <c r="D13" s="67"/>
      <c r="E13" s="68"/>
      <c r="F13" s="62"/>
      <c r="G13" s="67"/>
      <c r="H13" s="53"/>
      <c r="L13" s="36"/>
    </row>
    <row r="14" spans="1:12" s="2" customFormat="1" ht="24.95" customHeight="1" x14ac:dyDescent="0.25">
      <c r="A14" s="66"/>
      <c r="B14" s="53"/>
      <c r="C14" s="53"/>
      <c r="D14" s="67"/>
      <c r="E14" s="68"/>
      <c r="F14" s="62"/>
      <c r="G14" s="67"/>
      <c r="H14" s="53"/>
      <c r="L14" s="36"/>
    </row>
    <row r="15" spans="1:12" s="2" customFormat="1" ht="24.95" customHeight="1" x14ac:dyDescent="0.25">
      <c r="A15" s="66"/>
      <c r="B15" s="53"/>
      <c r="C15" s="53"/>
      <c r="D15" s="67"/>
      <c r="E15" s="68"/>
      <c r="F15" s="62"/>
      <c r="G15" s="67"/>
      <c r="H15" s="53"/>
      <c r="L15" s="36"/>
    </row>
    <row r="16" spans="1:12" s="2" customFormat="1" ht="24.95" customHeight="1" x14ac:dyDescent="0.25">
      <c r="A16" s="66"/>
      <c r="B16" s="53"/>
      <c r="C16" s="53"/>
      <c r="D16" s="67"/>
      <c r="E16" s="68"/>
      <c r="F16" s="62"/>
      <c r="G16" s="67"/>
      <c r="H16" s="53"/>
      <c r="L16" s="36"/>
    </row>
    <row r="17" spans="1:12" s="2" customFormat="1" ht="24.95" customHeight="1" x14ac:dyDescent="0.25">
      <c r="A17" s="66"/>
      <c r="B17" s="53"/>
      <c r="C17" s="53"/>
      <c r="D17" s="67"/>
      <c r="E17" s="68"/>
      <c r="F17" s="62"/>
      <c r="G17" s="67"/>
      <c r="H17" s="53"/>
      <c r="L17" s="36"/>
    </row>
    <row r="18" spans="1:12" s="2" customFormat="1" ht="24.95" customHeight="1" x14ac:dyDescent="0.25">
      <c r="A18" s="66"/>
      <c r="B18" s="53"/>
      <c r="C18" s="53"/>
      <c r="D18" s="67"/>
      <c r="E18" s="68"/>
      <c r="F18" s="62"/>
      <c r="G18" s="67"/>
      <c r="H18" s="53"/>
      <c r="L18" s="36"/>
    </row>
    <row r="19" spans="1:12" s="2" customFormat="1" ht="24.95" customHeight="1" x14ac:dyDescent="0.25">
      <c r="A19" s="66"/>
      <c r="B19" s="53"/>
      <c r="C19" s="53"/>
      <c r="D19" s="67"/>
      <c r="E19" s="68"/>
      <c r="F19" s="62"/>
      <c r="G19" s="67"/>
      <c r="H19" s="53"/>
      <c r="L19" s="36"/>
    </row>
    <row r="20" spans="1:12" s="2" customFormat="1" ht="24.95" customHeight="1" x14ac:dyDescent="0.25">
      <c r="A20" s="66"/>
      <c r="B20" s="53"/>
      <c r="C20" s="53"/>
      <c r="D20" s="67"/>
      <c r="E20" s="68"/>
      <c r="F20" s="62"/>
      <c r="G20" s="67"/>
      <c r="H20" s="53"/>
      <c r="L20" s="36"/>
    </row>
    <row r="21" spans="1:12" s="2" customFormat="1" ht="24.95" customHeight="1" x14ac:dyDescent="0.25">
      <c r="A21" s="66"/>
      <c r="B21" s="53"/>
      <c r="C21" s="53"/>
      <c r="D21" s="67"/>
      <c r="E21" s="68"/>
      <c r="F21" s="62"/>
      <c r="G21" s="67"/>
      <c r="H21" s="53"/>
      <c r="L21" s="36"/>
    </row>
    <row r="22" spans="1:12" s="2" customFormat="1" ht="24.95" customHeight="1" x14ac:dyDescent="0.25">
      <c r="A22" s="66"/>
      <c r="B22" s="53"/>
      <c r="C22" s="53"/>
      <c r="D22" s="67"/>
      <c r="E22" s="68"/>
      <c r="F22" s="62"/>
      <c r="G22" s="67"/>
      <c r="H22" s="53"/>
      <c r="L22" s="36"/>
    </row>
    <row r="23" spans="1:12" s="2" customFormat="1" ht="24.95" customHeight="1" x14ac:dyDescent="0.25">
      <c r="A23" s="66"/>
      <c r="B23" s="53"/>
      <c r="C23" s="53"/>
      <c r="D23" s="67"/>
      <c r="E23" s="68"/>
      <c r="F23" s="62"/>
      <c r="G23" s="67"/>
      <c r="H23" s="53"/>
      <c r="L23" s="36"/>
    </row>
    <row r="24" spans="1:12" s="2" customFormat="1" ht="24.95" customHeight="1" x14ac:dyDescent="0.25">
      <c r="A24" s="66"/>
      <c r="B24" s="53"/>
      <c r="C24" s="53"/>
      <c r="D24" s="67"/>
      <c r="E24" s="68"/>
      <c r="F24" s="62"/>
      <c r="G24" s="67"/>
      <c r="H24" s="53"/>
      <c r="L24" s="36"/>
    </row>
    <row r="25" spans="1:12" s="2" customFormat="1" ht="24.95" customHeight="1" x14ac:dyDescent="0.25">
      <c r="A25" s="66"/>
      <c r="B25" s="53"/>
      <c r="C25" s="53"/>
      <c r="D25" s="67"/>
      <c r="E25" s="68"/>
      <c r="F25" s="62"/>
      <c r="G25" s="67"/>
      <c r="H25" s="53"/>
      <c r="L25" s="36"/>
    </row>
    <row r="26" spans="1:12" s="2" customFormat="1" ht="24.95" customHeight="1" x14ac:dyDescent="0.25">
      <c r="A26" s="66"/>
      <c r="B26" s="53"/>
      <c r="C26" s="53"/>
      <c r="D26" s="67"/>
      <c r="E26" s="68"/>
      <c r="F26" s="62"/>
      <c r="G26" s="67"/>
      <c r="H26" s="53"/>
      <c r="L26" s="36"/>
    </row>
    <row r="27" spans="1:12" s="2" customFormat="1" ht="24.95" customHeight="1" x14ac:dyDescent="0.25">
      <c r="A27" s="66"/>
      <c r="B27" s="53"/>
      <c r="C27" s="53"/>
      <c r="D27" s="67"/>
      <c r="E27" s="68"/>
      <c r="F27" s="62"/>
      <c r="G27" s="67"/>
      <c r="H27" s="53"/>
      <c r="L27" s="36"/>
    </row>
    <row r="28" spans="1:12" s="2" customFormat="1" ht="24.95" customHeight="1" x14ac:dyDescent="0.25">
      <c r="A28" s="66"/>
      <c r="B28" s="53"/>
      <c r="C28" s="53"/>
      <c r="D28" s="67"/>
      <c r="E28" s="68"/>
      <c r="F28" s="62"/>
      <c r="G28" s="67"/>
      <c r="H28" s="53"/>
      <c r="L28" s="36"/>
    </row>
    <row r="29" spans="1:12" s="2" customFormat="1" ht="24.95" customHeight="1" x14ac:dyDescent="0.25">
      <c r="A29" s="66"/>
      <c r="B29" s="53"/>
      <c r="C29" s="53"/>
      <c r="D29" s="67"/>
      <c r="E29" s="68"/>
      <c r="F29" s="62"/>
      <c r="G29" s="67"/>
      <c r="H29" s="53"/>
      <c r="L29" s="36"/>
    </row>
    <row r="30" spans="1:12" s="2" customFormat="1" ht="24.95" customHeight="1" x14ac:dyDescent="0.25">
      <c r="A30" s="66"/>
      <c r="B30" s="53"/>
      <c r="C30" s="53"/>
      <c r="D30" s="67"/>
      <c r="E30" s="68"/>
      <c r="F30" s="62"/>
      <c r="G30" s="67"/>
      <c r="H30" s="53"/>
      <c r="L30" s="36"/>
    </row>
    <row r="31" spans="1:12" s="2" customFormat="1" ht="24.95" customHeight="1" x14ac:dyDescent="0.25">
      <c r="A31" s="66"/>
      <c r="B31" s="53"/>
      <c r="C31" s="53"/>
      <c r="D31" s="67"/>
      <c r="E31" s="68"/>
      <c r="F31" s="62"/>
      <c r="G31" s="67"/>
      <c r="H31" s="53"/>
      <c r="L31" s="36"/>
    </row>
    <row r="32" spans="1:12" s="2" customFormat="1" ht="24.95" customHeight="1" x14ac:dyDescent="0.25">
      <c r="A32" s="66"/>
      <c r="B32" s="53"/>
      <c r="C32" s="53"/>
      <c r="D32" s="67"/>
      <c r="E32" s="68"/>
      <c r="F32" s="62"/>
      <c r="G32" s="67"/>
      <c r="H32" s="53"/>
      <c r="L32" s="36"/>
    </row>
    <row r="33" spans="1:12" s="2" customFormat="1" ht="24.95" customHeight="1" x14ac:dyDescent="0.25">
      <c r="A33" s="66"/>
      <c r="B33" s="53"/>
      <c r="C33" s="53"/>
      <c r="D33" s="67"/>
      <c r="E33" s="68"/>
      <c r="F33" s="62"/>
      <c r="G33" s="67"/>
      <c r="H33" s="53"/>
      <c r="L33" s="36"/>
    </row>
    <row r="34" spans="1:12" s="2" customFormat="1" ht="24.95" customHeight="1" x14ac:dyDescent="0.25">
      <c r="A34" s="66"/>
      <c r="B34" s="53"/>
      <c r="C34" s="53"/>
      <c r="D34" s="67"/>
      <c r="E34" s="68"/>
      <c r="F34" s="62"/>
      <c r="G34" s="67"/>
      <c r="H34" s="53"/>
      <c r="L34" s="36"/>
    </row>
    <row r="35" spans="1:12" s="2" customFormat="1" ht="24.95" customHeight="1" x14ac:dyDescent="0.25">
      <c r="A35" s="66"/>
      <c r="B35" s="53"/>
      <c r="C35" s="53"/>
      <c r="D35" s="67"/>
      <c r="E35" s="68"/>
      <c r="F35" s="62"/>
      <c r="G35" s="67"/>
      <c r="H35" s="53"/>
      <c r="L35" s="36"/>
    </row>
    <row r="36" spans="1:12" s="2" customFormat="1" ht="24.95" customHeight="1" x14ac:dyDescent="0.25">
      <c r="A36" s="66"/>
      <c r="B36" s="53"/>
      <c r="C36" s="53"/>
      <c r="D36" s="67"/>
      <c r="E36" s="68"/>
      <c r="F36" s="62"/>
      <c r="G36" s="67"/>
      <c r="H36" s="53"/>
      <c r="L36" s="36"/>
    </row>
    <row r="37" spans="1:12" s="2" customFormat="1" ht="24.95" customHeight="1" x14ac:dyDescent="0.25">
      <c r="A37" s="66"/>
      <c r="B37" s="53"/>
      <c r="C37" s="53"/>
      <c r="D37" s="67"/>
      <c r="E37" s="68"/>
      <c r="F37" s="62"/>
      <c r="G37" s="67"/>
      <c r="H37" s="53"/>
      <c r="L37" s="36"/>
    </row>
    <row r="38" spans="1:12" s="2" customFormat="1" ht="24.95" customHeight="1" x14ac:dyDescent="0.25">
      <c r="A38" s="66"/>
      <c r="B38" s="53"/>
      <c r="C38" s="53"/>
      <c r="D38" s="67"/>
      <c r="E38" s="68"/>
      <c r="F38" s="62"/>
      <c r="G38" s="67"/>
      <c r="H38" s="53"/>
      <c r="L38" s="36"/>
    </row>
    <row r="39" spans="1:12" s="2" customFormat="1" ht="24.95" customHeight="1" x14ac:dyDescent="0.25">
      <c r="A39" s="66"/>
      <c r="B39" s="53"/>
      <c r="C39" s="53"/>
      <c r="D39" s="67"/>
      <c r="E39" s="68"/>
      <c r="F39" s="62"/>
      <c r="G39" s="67"/>
      <c r="H39" s="53"/>
      <c r="L39" s="36"/>
    </row>
    <row r="40" spans="1:12" s="2" customFormat="1" ht="24.95" customHeight="1" x14ac:dyDescent="0.25">
      <c r="A40" s="66"/>
      <c r="B40" s="53"/>
      <c r="C40" s="53"/>
      <c r="D40" s="67"/>
      <c r="E40" s="68"/>
      <c r="F40" s="62"/>
      <c r="G40" s="67"/>
      <c r="H40" s="53"/>
      <c r="L40" s="36"/>
    </row>
    <row r="41" spans="1:12" s="2" customFormat="1" ht="24.95" customHeight="1" x14ac:dyDescent="0.25">
      <c r="A41" s="66"/>
      <c r="B41" s="53"/>
      <c r="C41" s="53"/>
      <c r="D41" s="67"/>
      <c r="E41" s="68"/>
      <c r="F41" s="62"/>
      <c r="G41" s="67"/>
      <c r="H41" s="53"/>
      <c r="L41" s="36"/>
    </row>
    <row r="42" spans="1:12" s="2" customFormat="1" ht="24.95" customHeight="1" x14ac:dyDescent="0.25">
      <c r="A42" s="66"/>
      <c r="B42" s="53"/>
      <c r="C42" s="53"/>
      <c r="D42" s="67"/>
      <c r="E42" s="68"/>
      <c r="F42" s="62"/>
      <c r="G42" s="67"/>
      <c r="H42" s="53"/>
      <c r="L42" s="36"/>
    </row>
    <row r="43" spans="1:12" s="2" customFormat="1" ht="24.95" customHeight="1" x14ac:dyDescent="0.25">
      <c r="A43" s="66"/>
      <c r="B43" s="53"/>
      <c r="C43" s="53"/>
      <c r="D43" s="67"/>
      <c r="E43" s="68"/>
      <c r="F43" s="62"/>
      <c r="G43" s="67"/>
      <c r="H43" s="53"/>
      <c r="L43" s="36"/>
    </row>
    <row r="44" spans="1:12" s="2" customFormat="1" ht="24.95" customHeight="1" x14ac:dyDescent="0.25">
      <c r="A44" s="66"/>
      <c r="B44" s="53"/>
      <c r="C44" s="53"/>
      <c r="D44" s="67"/>
      <c r="E44" s="68"/>
      <c r="F44" s="62"/>
      <c r="G44" s="67"/>
      <c r="H44" s="53"/>
      <c r="L44" s="36"/>
    </row>
    <row r="45" spans="1:12" s="2" customFormat="1" ht="24.95" customHeight="1" x14ac:dyDescent="0.25">
      <c r="A45" s="66"/>
      <c r="B45" s="53"/>
      <c r="C45" s="53"/>
      <c r="D45" s="67"/>
      <c r="E45" s="68"/>
      <c r="F45" s="62"/>
      <c r="G45" s="67"/>
      <c r="H45" s="53"/>
      <c r="L45" s="36"/>
    </row>
    <row r="46" spans="1:12" s="2" customFormat="1" ht="24.95" customHeight="1" x14ac:dyDescent="0.25">
      <c r="A46" s="66"/>
      <c r="B46" s="53"/>
      <c r="C46" s="53"/>
      <c r="D46" s="67"/>
      <c r="E46" s="68"/>
      <c r="F46" s="62"/>
      <c r="G46" s="67"/>
      <c r="H46" s="53"/>
      <c r="L46" s="36"/>
    </row>
    <row r="47" spans="1:12" s="2" customFormat="1" ht="24.95" customHeight="1" x14ac:dyDescent="0.25">
      <c r="A47" s="66"/>
      <c r="B47" s="53"/>
      <c r="C47" s="53"/>
      <c r="D47" s="67"/>
      <c r="E47" s="68"/>
      <c r="F47" s="62"/>
      <c r="G47" s="67"/>
      <c r="H47" s="53"/>
      <c r="L47" s="36"/>
    </row>
    <row r="48" spans="1:12" s="2" customFormat="1" ht="24.95" customHeight="1" x14ac:dyDescent="0.25">
      <c r="A48" s="66"/>
      <c r="B48" s="53"/>
      <c r="C48" s="53"/>
      <c r="D48" s="67"/>
      <c r="E48" s="68"/>
      <c r="F48" s="62"/>
      <c r="G48" s="67"/>
      <c r="H48" s="53"/>
      <c r="L48" s="36"/>
    </row>
    <row r="49" spans="1:12" s="2" customFormat="1" ht="24.95" customHeight="1" x14ac:dyDescent="0.25">
      <c r="A49" s="66"/>
      <c r="B49" s="53"/>
      <c r="C49" s="53"/>
      <c r="D49" s="67"/>
      <c r="E49" s="68"/>
      <c r="F49" s="62"/>
      <c r="G49" s="67"/>
      <c r="H49" s="53"/>
      <c r="L49" s="36"/>
    </row>
    <row r="50" spans="1:12" s="2" customFormat="1" ht="24.95" customHeight="1" x14ac:dyDescent="0.25">
      <c r="A50" s="66"/>
      <c r="B50" s="53"/>
      <c r="C50" s="53"/>
      <c r="D50" s="67"/>
      <c r="E50" s="68"/>
      <c r="F50" s="62"/>
      <c r="G50" s="67"/>
      <c r="H50" s="53"/>
      <c r="L50" s="36"/>
    </row>
    <row r="51" spans="1:12" s="2" customFormat="1" ht="24.95" customHeight="1" x14ac:dyDescent="0.25">
      <c r="A51" s="66"/>
      <c r="B51" s="53"/>
      <c r="C51" s="53"/>
      <c r="D51" s="67"/>
      <c r="E51" s="68"/>
      <c r="F51" s="62"/>
      <c r="G51" s="67"/>
      <c r="H51" s="53"/>
      <c r="L51" s="36"/>
    </row>
    <row r="52" spans="1:12" s="2" customFormat="1" ht="24.95" customHeight="1" x14ac:dyDescent="0.25">
      <c r="A52" s="66"/>
      <c r="B52" s="53"/>
      <c r="C52" s="53"/>
      <c r="D52" s="67"/>
      <c r="E52" s="68"/>
      <c r="F52" s="62"/>
      <c r="G52" s="67"/>
      <c r="H52" s="53"/>
      <c r="L52" s="36"/>
    </row>
    <row r="53" spans="1:12" s="2" customFormat="1" ht="24.95" customHeight="1" x14ac:dyDescent="0.25">
      <c r="A53" s="66"/>
      <c r="B53" s="53"/>
      <c r="C53" s="53"/>
      <c r="D53" s="67"/>
      <c r="E53" s="68"/>
      <c r="F53" s="62"/>
      <c r="G53" s="67"/>
      <c r="H53" s="53"/>
      <c r="L53" s="36"/>
    </row>
    <row r="54" spans="1:12" s="2" customFormat="1" ht="24.95" customHeight="1" x14ac:dyDescent="0.25">
      <c r="A54" s="66"/>
      <c r="B54" s="53"/>
      <c r="C54" s="53"/>
      <c r="D54" s="67"/>
      <c r="E54" s="68"/>
      <c r="F54" s="62"/>
      <c r="G54" s="67"/>
      <c r="H54" s="53"/>
      <c r="L54" s="36"/>
    </row>
    <row r="55" spans="1:12" s="2" customFormat="1" ht="24.95" customHeight="1" x14ac:dyDescent="0.25">
      <c r="A55" s="265"/>
      <c r="B55" s="265"/>
      <c r="C55" s="265"/>
      <c r="D55" s="265"/>
      <c r="E55" s="265"/>
      <c r="F55" s="265"/>
      <c r="G55" s="265"/>
      <c r="H55" s="265"/>
      <c r="L55" s="36"/>
    </row>
    <row r="56" spans="1:12" x14ac:dyDescent="0.25">
      <c r="A56" s="4"/>
      <c r="B56" s="40"/>
      <c r="C56" s="40"/>
      <c r="D56" s="43"/>
      <c r="E56" s="45"/>
      <c r="F56" s="47"/>
      <c r="G56" s="45"/>
      <c r="H56" s="38"/>
    </row>
    <row r="57" spans="1:12" x14ac:dyDescent="0.25">
      <c r="A57" s="4"/>
      <c r="B57" s="40"/>
      <c r="C57" s="40"/>
      <c r="D57" s="43"/>
      <c r="E57" s="45"/>
      <c r="F57" s="47"/>
      <c r="G57" s="45"/>
      <c r="H57" s="38"/>
    </row>
    <row r="58" spans="1:12" x14ac:dyDescent="0.25">
      <c r="A58" s="4"/>
      <c r="B58" s="40"/>
      <c r="C58" s="40"/>
      <c r="D58" s="43"/>
      <c r="E58" s="45"/>
      <c r="F58" s="47"/>
      <c r="G58" s="45"/>
      <c r="H58" s="38"/>
    </row>
    <row r="59" spans="1:12" x14ac:dyDescent="0.25">
      <c r="A59" s="4"/>
      <c r="B59" s="40"/>
      <c r="C59" s="40"/>
      <c r="D59" s="43"/>
      <c r="E59" s="45"/>
      <c r="F59" s="47"/>
      <c r="G59" s="45"/>
      <c r="H59" s="38"/>
    </row>
    <row r="60" spans="1:12" x14ac:dyDescent="0.25">
      <c r="A60" s="4"/>
      <c r="B60" s="40"/>
      <c r="C60" s="40"/>
      <c r="D60" s="43"/>
      <c r="E60" s="45"/>
      <c r="F60" s="47"/>
      <c r="G60" s="45"/>
      <c r="H60" s="38"/>
    </row>
    <row r="61" spans="1:12" x14ac:dyDescent="0.25">
      <c r="A61" s="4"/>
      <c r="B61" s="40"/>
      <c r="C61" s="40"/>
      <c r="D61" s="43"/>
      <c r="E61" s="45"/>
      <c r="F61" s="47"/>
      <c r="G61" s="45"/>
      <c r="H61" s="38"/>
    </row>
    <row r="62" spans="1:12" x14ac:dyDescent="0.25">
      <c r="A62" s="4"/>
      <c r="B62" s="40"/>
      <c r="C62" s="40"/>
      <c r="D62" s="43"/>
      <c r="E62" s="45"/>
      <c r="F62" s="47"/>
      <c r="G62" s="45"/>
      <c r="H62" s="38"/>
    </row>
    <row r="63" spans="1:12" x14ac:dyDescent="0.25">
      <c r="A63" s="4"/>
      <c r="B63" s="40"/>
      <c r="C63" s="40"/>
      <c r="D63" s="43"/>
      <c r="E63" s="45"/>
      <c r="F63" s="47"/>
      <c r="G63" s="45"/>
      <c r="H63" s="38"/>
    </row>
    <row r="64" spans="1:12" x14ac:dyDescent="0.25">
      <c r="A64" s="4"/>
      <c r="B64" s="40"/>
      <c r="C64" s="40"/>
      <c r="D64" s="43"/>
      <c r="E64" s="45"/>
      <c r="F64" s="47"/>
      <c r="G64" s="45"/>
      <c r="H64" s="38"/>
    </row>
    <row r="65" spans="1:8" x14ac:dyDescent="0.25">
      <c r="A65" s="4"/>
      <c r="B65" s="40"/>
      <c r="C65" s="40"/>
      <c r="D65" s="43"/>
      <c r="E65" s="45"/>
      <c r="F65" s="47"/>
      <c r="G65" s="45"/>
      <c r="H65" s="38"/>
    </row>
    <row r="66" spans="1:8" x14ac:dyDescent="0.25">
      <c r="A66" s="4"/>
      <c r="B66" s="40"/>
      <c r="C66" s="40"/>
      <c r="D66" s="43"/>
      <c r="E66" s="45"/>
      <c r="F66" s="47"/>
      <c r="G66" s="45"/>
      <c r="H66" s="38"/>
    </row>
    <row r="67" spans="1:8" x14ac:dyDescent="0.25">
      <c r="A67" s="4"/>
      <c r="B67" s="40"/>
      <c r="C67" s="40"/>
      <c r="D67" s="43"/>
      <c r="E67" s="45"/>
      <c r="F67" s="47"/>
      <c r="G67" s="45"/>
      <c r="H67" s="38"/>
    </row>
    <row r="68" spans="1:8" x14ac:dyDescent="0.25">
      <c r="A68" s="4"/>
      <c r="B68" s="40"/>
      <c r="C68" s="40"/>
      <c r="D68" s="43"/>
      <c r="E68" s="45"/>
      <c r="F68" s="47"/>
      <c r="G68" s="45"/>
      <c r="H68" s="38"/>
    </row>
    <row r="69" spans="1:8" x14ac:dyDescent="0.25">
      <c r="A69" s="4"/>
      <c r="B69" s="40"/>
      <c r="C69" s="40"/>
      <c r="D69" s="43"/>
      <c r="E69" s="45"/>
      <c r="F69" s="47"/>
      <c r="G69" s="45"/>
      <c r="H69" s="38"/>
    </row>
    <row r="70" spans="1:8" x14ac:dyDescent="0.25">
      <c r="A70" s="4"/>
      <c r="B70" s="40"/>
      <c r="C70" s="40"/>
      <c r="D70" s="43"/>
      <c r="E70" s="45"/>
      <c r="F70" s="47"/>
      <c r="G70" s="45"/>
      <c r="H70" s="38"/>
    </row>
    <row r="71" spans="1:8" x14ac:dyDescent="0.25">
      <c r="A71" s="4"/>
      <c r="B71" s="40"/>
      <c r="C71" s="40"/>
      <c r="D71" s="43"/>
      <c r="E71" s="45"/>
      <c r="F71" s="47"/>
      <c r="G71" s="45"/>
      <c r="H71" s="38"/>
    </row>
    <row r="72" spans="1:8" x14ac:dyDescent="0.25">
      <c r="A72" s="4"/>
      <c r="B72" s="40"/>
      <c r="C72" s="40"/>
      <c r="D72" s="43"/>
      <c r="E72" s="45"/>
      <c r="F72" s="47"/>
      <c r="G72" s="45"/>
      <c r="H72" s="38"/>
    </row>
    <row r="73" spans="1:8" x14ac:dyDescent="0.25">
      <c r="A73" s="4"/>
      <c r="B73" s="40"/>
      <c r="C73" s="40"/>
      <c r="D73" s="43"/>
      <c r="E73" s="45"/>
      <c r="F73" s="47"/>
      <c r="G73" s="45"/>
      <c r="H73" s="38"/>
    </row>
    <row r="74" spans="1:8" x14ac:dyDescent="0.25">
      <c r="A74" s="4"/>
      <c r="B74" s="40"/>
      <c r="C74" s="40"/>
      <c r="D74" s="43"/>
      <c r="E74" s="45"/>
      <c r="F74" s="47"/>
      <c r="G74" s="45"/>
      <c r="H74" s="38"/>
    </row>
    <row r="75" spans="1:8" x14ac:dyDescent="0.25">
      <c r="A75" s="4"/>
      <c r="B75" s="40"/>
      <c r="C75" s="40"/>
      <c r="D75" s="43"/>
      <c r="E75" s="45"/>
      <c r="F75" s="47"/>
      <c r="G75" s="45"/>
      <c r="H75" s="38"/>
    </row>
    <row r="76" spans="1:8" x14ac:dyDescent="0.25">
      <c r="A76" s="4"/>
      <c r="B76" s="40"/>
      <c r="C76" s="40"/>
      <c r="D76" s="43"/>
      <c r="E76" s="45"/>
      <c r="F76" s="47"/>
      <c r="G76" s="45"/>
      <c r="H76" s="38"/>
    </row>
    <row r="77" spans="1:8" x14ac:dyDescent="0.25">
      <c r="A77" s="4"/>
      <c r="B77" s="40"/>
      <c r="C77" s="40"/>
      <c r="D77" s="43"/>
      <c r="E77" s="45"/>
      <c r="F77" s="47"/>
      <c r="G77" s="45"/>
      <c r="H77" s="38"/>
    </row>
    <row r="78" spans="1:8" x14ac:dyDescent="0.25">
      <c r="A78" s="4"/>
      <c r="B78" s="40"/>
      <c r="C78" s="40"/>
      <c r="D78" s="43"/>
      <c r="E78" s="45"/>
      <c r="F78" s="47"/>
      <c r="G78" s="45"/>
      <c r="H78" s="38"/>
    </row>
    <row r="79" spans="1:8" x14ac:dyDescent="0.25">
      <c r="A79" s="4"/>
      <c r="B79" s="40"/>
      <c r="C79" s="40"/>
      <c r="D79" s="43"/>
      <c r="E79" s="45"/>
      <c r="F79" s="47"/>
      <c r="G79" s="45"/>
      <c r="H79" s="38"/>
    </row>
    <row r="80" spans="1:8" x14ac:dyDescent="0.25">
      <c r="A80" s="4"/>
      <c r="B80" s="40"/>
      <c r="C80" s="40"/>
      <c r="D80" s="43"/>
      <c r="E80" s="45"/>
      <c r="F80" s="47"/>
      <c r="G80" s="45"/>
      <c r="H80" s="38"/>
    </row>
    <row r="81" spans="1:8" x14ac:dyDescent="0.25">
      <c r="A81" s="4"/>
      <c r="B81" s="40"/>
      <c r="C81" s="40"/>
      <c r="D81" s="43"/>
      <c r="E81" s="45"/>
      <c r="F81" s="47"/>
      <c r="G81" s="45"/>
      <c r="H81" s="38"/>
    </row>
    <row r="82" spans="1:8" x14ac:dyDescent="0.25">
      <c r="A82" s="4"/>
      <c r="B82" s="40"/>
      <c r="C82" s="40"/>
      <c r="D82" s="43"/>
      <c r="E82" s="45"/>
      <c r="F82" s="47"/>
      <c r="G82" s="45"/>
      <c r="H82" s="38"/>
    </row>
    <row r="83" spans="1:8" x14ac:dyDescent="0.25">
      <c r="A83" s="4"/>
      <c r="B83" s="40"/>
      <c r="C83" s="40"/>
      <c r="D83" s="43"/>
      <c r="E83" s="45"/>
      <c r="F83" s="47"/>
      <c r="G83" s="45"/>
      <c r="H83" s="38"/>
    </row>
    <row r="84" spans="1:8" x14ac:dyDescent="0.25">
      <c r="A84" s="4"/>
      <c r="B84" s="40"/>
      <c r="C84" s="40"/>
      <c r="D84" s="43"/>
      <c r="E84" s="45"/>
      <c r="F84" s="47"/>
      <c r="G84" s="45"/>
      <c r="H84" s="38"/>
    </row>
    <row r="85" spans="1:8" x14ac:dyDescent="0.25">
      <c r="A85" s="4"/>
      <c r="B85" s="40"/>
      <c r="C85" s="40"/>
      <c r="D85" s="43"/>
      <c r="E85" s="45"/>
      <c r="F85" s="47"/>
      <c r="G85" s="45"/>
      <c r="H85" s="38"/>
    </row>
    <row r="86" spans="1:8" x14ac:dyDescent="0.25">
      <c r="A86" s="4"/>
      <c r="B86" s="40"/>
      <c r="C86" s="40"/>
      <c r="D86" s="43"/>
      <c r="E86" s="45"/>
      <c r="F86" s="47"/>
      <c r="G86" s="45"/>
      <c r="H86" s="38"/>
    </row>
    <row r="87" spans="1:8" x14ac:dyDescent="0.25">
      <c r="A87" s="4"/>
      <c r="B87" s="40"/>
      <c r="C87" s="40"/>
      <c r="D87" s="43"/>
      <c r="E87" s="45"/>
      <c r="F87" s="47"/>
      <c r="G87" s="45"/>
      <c r="H87" s="38"/>
    </row>
    <row r="88" spans="1:8" x14ac:dyDescent="0.25">
      <c r="A88" s="4"/>
      <c r="B88" s="40"/>
      <c r="C88" s="40"/>
      <c r="D88" s="43"/>
      <c r="E88" s="45"/>
      <c r="F88" s="47"/>
      <c r="G88" s="45"/>
      <c r="H88" s="38"/>
    </row>
    <row r="89" spans="1:8" x14ac:dyDescent="0.25">
      <c r="A89" s="4"/>
      <c r="B89" s="40"/>
      <c r="C89" s="40"/>
      <c r="D89" s="43"/>
      <c r="E89" s="45"/>
      <c r="F89" s="47"/>
      <c r="G89" s="45"/>
      <c r="H89" s="38"/>
    </row>
    <row r="90" spans="1:8" x14ac:dyDescent="0.25">
      <c r="A90" s="4"/>
      <c r="B90" s="40"/>
      <c r="C90" s="40"/>
      <c r="D90" s="43"/>
      <c r="E90" s="45"/>
      <c r="F90" s="47"/>
      <c r="G90" s="45"/>
      <c r="H90" s="38"/>
    </row>
    <row r="91" spans="1:8" x14ac:dyDescent="0.25">
      <c r="A91" s="4"/>
      <c r="B91" s="40"/>
      <c r="C91" s="40"/>
      <c r="D91" s="43"/>
      <c r="E91" s="45"/>
      <c r="F91" s="47"/>
      <c r="G91" s="45"/>
      <c r="H91" s="38"/>
    </row>
    <row r="92" spans="1:8" x14ac:dyDescent="0.25">
      <c r="A92" s="4"/>
      <c r="B92" s="40"/>
      <c r="C92" s="40"/>
      <c r="D92" s="43"/>
      <c r="E92" s="45"/>
      <c r="F92" s="47"/>
      <c r="G92" s="45"/>
      <c r="H92" s="38"/>
    </row>
    <row r="93" spans="1:8" x14ac:dyDescent="0.25">
      <c r="A93" s="4"/>
      <c r="B93" s="40"/>
      <c r="C93" s="40"/>
      <c r="D93" s="43"/>
      <c r="E93" s="45"/>
      <c r="F93" s="47"/>
      <c r="G93" s="45"/>
      <c r="H93" s="38"/>
    </row>
    <row r="94" spans="1:8" x14ac:dyDescent="0.25">
      <c r="A94" s="4"/>
      <c r="B94" s="40"/>
      <c r="C94" s="40"/>
      <c r="D94" s="43"/>
      <c r="E94" s="45"/>
      <c r="F94" s="47"/>
      <c r="G94" s="45"/>
      <c r="H94" s="38"/>
    </row>
    <row r="95" spans="1:8" x14ac:dyDescent="0.25">
      <c r="A95" s="4"/>
      <c r="B95" s="40"/>
      <c r="C95" s="40"/>
      <c r="D95" s="43"/>
      <c r="E95" s="45"/>
      <c r="F95" s="47"/>
      <c r="G95" s="45"/>
      <c r="H95" s="38"/>
    </row>
    <row r="96" spans="1:8" x14ac:dyDescent="0.25">
      <c r="A96" s="4"/>
      <c r="B96" s="40"/>
      <c r="C96" s="40"/>
      <c r="D96" s="43"/>
      <c r="E96" s="45"/>
      <c r="F96" s="47"/>
      <c r="G96" s="45"/>
      <c r="H96" s="38"/>
    </row>
    <row r="97" spans="1:8" x14ac:dyDescent="0.25">
      <c r="A97" s="4"/>
      <c r="B97" s="40"/>
      <c r="C97" s="40"/>
      <c r="D97" s="43"/>
      <c r="E97" s="45"/>
      <c r="F97" s="47"/>
      <c r="G97" s="45"/>
      <c r="H97" s="38"/>
    </row>
    <row r="98" spans="1:8" x14ac:dyDescent="0.25">
      <c r="A98" s="4"/>
      <c r="B98" s="40"/>
      <c r="C98" s="40"/>
      <c r="D98" s="43"/>
      <c r="E98" s="45"/>
      <c r="F98" s="47"/>
      <c r="G98" s="45"/>
      <c r="H98" s="38"/>
    </row>
    <row r="99" spans="1:8" x14ac:dyDescent="0.25">
      <c r="A99" s="4"/>
      <c r="B99" s="40"/>
      <c r="C99" s="40"/>
      <c r="D99" s="43"/>
      <c r="E99" s="45"/>
      <c r="F99" s="47"/>
      <c r="G99" s="45"/>
      <c r="H99" s="38"/>
    </row>
    <row r="100" spans="1:8" x14ac:dyDescent="0.25">
      <c r="A100" s="4"/>
      <c r="B100" s="40"/>
      <c r="C100" s="40"/>
      <c r="D100" s="43"/>
      <c r="E100" s="45"/>
      <c r="F100" s="47"/>
      <c r="G100" s="45"/>
      <c r="H100" s="38"/>
    </row>
    <row r="101" spans="1:8" x14ac:dyDescent="0.25">
      <c r="A101" s="4"/>
      <c r="B101" s="40"/>
      <c r="C101" s="40"/>
      <c r="D101" s="43"/>
      <c r="E101" s="45"/>
      <c r="F101" s="47"/>
      <c r="G101" s="45"/>
      <c r="H101" s="38"/>
    </row>
    <row r="102" spans="1:8" x14ac:dyDescent="0.25">
      <c r="A102" s="4"/>
      <c r="B102" s="40"/>
      <c r="C102" s="40"/>
      <c r="D102" s="43"/>
      <c r="E102" s="45"/>
      <c r="F102" s="47"/>
      <c r="G102" s="45"/>
      <c r="H102" s="38"/>
    </row>
    <row r="103" spans="1:8" x14ac:dyDescent="0.25">
      <c r="A103" s="4"/>
      <c r="B103" s="40"/>
      <c r="C103" s="40"/>
      <c r="D103" s="43"/>
      <c r="E103" s="45"/>
      <c r="F103" s="47"/>
      <c r="G103" s="45"/>
      <c r="H103" s="38"/>
    </row>
    <row r="104" spans="1:8" x14ac:dyDescent="0.25">
      <c r="A104" s="4"/>
      <c r="B104" s="40"/>
      <c r="C104" s="40"/>
      <c r="D104" s="43"/>
      <c r="E104" s="45"/>
      <c r="F104" s="47"/>
      <c r="G104" s="45"/>
      <c r="H104" s="38"/>
    </row>
    <row r="105" spans="1:8" x14ac:dyDescent="0.25">
      <c r="A105" s="4"/>
      <c r="B105" s="40"/>
      <c r="C105" s="40"/>
      <c r="D105" s="43"/>
      <c r="E105" s="45"/>
      <c r="F105" s="47"/>
      <c r="G105" s="45"/>
      <c r="H105" s="38"/>
    </row>
    <row r="106" spans="1:8" x14ac:dyDescent="0.25">
      <c r="A106" s="4"/>
      <c r="B106" s="40"/>
      <c r="C106" s="40"/>
      <c r="D106" s="43"/>
      <c r="E106" s="45"/>
      <c r="F106" s="47"/>
      <c r="G106" s="45"/>
      <c r="H106" s="38"/>
    </row>
    <row r="107" spans="1:8" x14ac:dyDescent="0.25">
      <c r="A107" s="4"/>
      <c r="B107" s="40"/>
      <c r="C107" s="40"/>
      <c r="D107" s="43"/>
      <c r="E107" s="45"/>
      <c r="F107" s="47"/>
      <c r="G107" s="45"/>
      <c r="H107" s="38"/>
    </row>
    <row r="108" spans="1:8" x14ac:dyDescent="0.25">
      <c r="A108" s="4"/>
      <c r="B108" s="40"/>
      <c r="C108" s="40"/>
      <c r="D108" s="43"/>
      <c r="E108" s="45"/>
      <c r="F108" s="47"/>
      <c r="G108" s="45"/>
      <c r="H108" s="38"/>
    </row>
    <row r="109" spans="1:8" x14ac:dyDescent="0.25">
      <c r="A109" s="4"/>
      <c r="B109" s="40"/>
      <c r="C109" s="40"/>
      <c r="D109" s="43"/>
      <c r="E109" s="45"/>
      <c r="F109" s="47"/>
      <c r="G109" s="45"/>
      <c r="H109" s="38"/>
    </row>
    <row r="110" spans="1:8" x14ac:dyDescent="0.25">
      <c r="A110" s="4"/>
      <c r="B110" s="40"/>
      <c r="C110" s="40"/>
      <c r="D110" s="43"/>
      <c r="E110" s="45"/>
      <c r="F110" s="47"/>
      <c r="G110" s="45"/>
      <c r="H110" s="38"/>
    </row>
    <row r="111" spans="1:8" x14ac:dyDescent="0.25">
      <c r="A111" s="4"/>
      <c r="B111" s="40"/>
      <c r="C111" s="40"/>
      <c r="D111" s="43"/>
      <c r="E111" s="45"/>
      <c r="F111" s="47"/>
      <c r="G111" s="45"/>
      <c r="H111" s="38"/>
    </row>
    <row r="112" spans="1:8" x14ac:dyDescent="0.25">
      <c r="A112" s="4"/>
      <c r="B112" s="40"/>
      <c r="C112" s="40"/>
      <c r="D112" s="43"/>
      <c r="E112" s="45"/>
      <c r="F112" s="47"/>
      <c r="G112" s="45"/>
      <c r="H112" s="38"/>
    </row>
    <row r="113" spans="1:8" x14ac:dyDescent="0.25">
      <c r="A113" s="4"/>
      <c r="B113" s="40"/>
      <c r="C113" s="40"/>
      <c r="D113" s="43"/>
      <c r="E113" s="45"/>
      <c r="F113" s="47"/>
      <c r="G113" s="45"/>
      <c r="H113" s="38"/>
    </row>
    <row r="114" spans="1:8" x14ac:dyDescent="0.25">
      <c r="A114" s="4"/>
      <c r="B114" s="40"/>
      <c r="C114" s="40"/>
      <c r="D114" s="43"/>
      <c r="E114" s="45"/>
      <c r="F114" s="47"/>
      <c r="G114" s="45"/>
      <c r="H114" s="38"/>
    </row>
    <row r="115" spans="1:8" x14ac:dyDescent="0.25">
      <c r="A115" s="4"/>
      <c r="B115" s="40"/>
      <c r="C115" s="40"/>
      <c r="D115" s="43"/>
      <c r="E115" s="45"/>
      <c r="F115" s="47"/>
      <c r="G115" s="45"/>
      <c r="H115" s="38"/>
    </row>
    <row r="116" spans="1:8" x14ac:dyDescent="0.25">
      <c r="A116" s="4"/>
      <c r="B116" s="40"/>
      <c r="C116" s="40"/>
      <c r="D116" s="43"/>
      <c r="E116" s="45"/>
      <c r="F116" s="47"/>
      <c r="G116" s="45"/>
      <c r="H116" s="38"/>
    </row>
    <row r="117" spans="1:8" x14ac:dyDescent="0.25">
      <c r="A117" s="4"/>
      <c r="B117" s="40"/>
      <c r="C117" s="40"/>
      <c r="D117" s="43"/>
      <c r="E117" s="45"/>
      <c r="F117" s="47"/>
      <c r="G117" s="45"/>
      <c r="H117" s="38"/>
    </row>
    <row r="118" spans="1:8" x14ac:dyDescent="0.25">
      <c r="A118" s="4"/>
      <c r="B118" s="40"/>
      <c r="C118" s="40"/>
      <c r="D118" s="43"/>
      <c r="E118" s="45"/>
      <c r="F118" s="47"/>
      <c r="G118" s="45"/>
      <c r="H118" s="38"/>
    </row>
    <row r="119" spans="1:8" x14ac:dyDescent="0.25">
      <c r="A119" s="4"/>
      <c r="B119" s="40"/>
      <c r="C119" s="40"/>
      <c r="D119" s="43"/>
      <c r="E119" s="45"/>
      <c r="F119" s="47"/>
      <c r="G119" s="45"/>
      <c r="H119" s="38"/>
    </row>
    <row r="120" spans="1:8" x14ac:dyDescent="0.25">
      <c r="A120" s="4"/>
      <c r="B120" s="40"/>
      <c r="C120" s="40"/>
      <c r="D120" s="43"/>
      <c r="E120" s="45"/>
      <c r="F120" s="47"/>
      <c r="G120" s="45"/>
      <c r="H120" s="38"/>
    </row>
    <row r="121" spans="1:8" x14ac:dyDescent="0.25">
      <c r="A121" s="4"/>
      <c r="B121" s="40"/>
      <c r="C121" s="40"/>
      <c r="D121" s="43"/>
      <c r="E121" s="45"/>
      <c r="F121" s="47"/>
      <c r="G121" s="45"/>
      <c r="H121" s="38"/>
    </row>
    <row r="122" spans="1:8" x14ac:dyDescent="0.25">
      <c r="A122" s="4"/>
      <c r="B122" s="40"/>
      <c r="C122" s="40"/>
      <c r="D122" s="43"/>
      <c r="E122" s="45"/>
      <c r="F122" s="47"/>
      <c r="G122" s="45"/>
      <c r="H122" s="38"/>
    </row>
    <row r="123" spans="1:8" x14ac:dyDescent="0.25">
      <c r="A123" s="4"/>
      <c r="B123" s="40"/>
      <c r="C123" s="40"/>
      <c r="D123" s="43"/>
      <c r="E123" s="45"/>
      <c r="F123" s="47"/>
      <c r="G123" s="45"/>
      <c r="H123" s="38"/>
    </row>
    <row r="124" spans="1:8" x14ac:dyDescent="0.25">
      <c r="A124" s="4"/>
      <c r="B124" s="40"/>
      <c r="C124" s="40"/>
      <c r="D124" s="43"/>
      <c r="E124" s="45"/>
      <c r="F124" s="47"/>
      <c r="G124" s="45"/>
      <c r="H124" s="38"/>
    </row>
    <row r="125" spans="1:8" x14ac:dyDescent="0.25">
      <c r="A125" s="4"/>
      <c r="B125" s="40"/>
      <c r="C125" s="40"/>
      <c r="D125" s="43"/>
      <c r="E125" s="45"/>
      <c r="F125" s="47"/>
      <c r="G125" s="45"/>
      <c r="H125" s="38"/>
    </row>
    <row r="126" spans="1:8" x14ac:dyDescent="0.25">
      <c r="A126" s="4"/>
      <c r="B126" s="40"/>
      <c r="C126" s="40"/>
      <c r="D126" s="43"/>
      <c r="E126" s="45"/>
      <c r="F126" s="47"/>
      <c r="G126" s="45"/>
      <c r="H126" s="38"/>
    </row>
    <row r="127" spans="1:8" x14ac:dyDescent="0.25">
      <c r="A127" s="4"/>
      <c r="B127" s="40"/>
      <c r="C127" s="40"/>
      <c r="D127" s="43"/>
      <c r="E127" s="45"/>
      <c r="F127" s="47"/>
      <c r="G127" s="45"/>
      <c r="H127" s="38"/>
    </row>
    <row r="128" spans="1:8" x14ac:dyDescent="0.25">
      <c r="A128" s="4"/>
      <c r="B128" s="40"/>
      <c r="C128" s="40"/>
      <c r="D128" s="43"/>
      <c r="E128" s="45"/>
      <c r="F128" s="47"/>
      <c r="G128" s="45"/>
      <c r="H128" s="38"/>
    </row>
    <row r="129" spans="1:8" x14ac:dyDescent="0.25">
      <c r="A129" s="4"/>
      <c r="B129" s="40"/>
      <c r="C129" s="40"/>
      <c r="D129" s="43"/>
      <c r="E129" s="45"/>
      <c r="F129" s="47"/>
      <c r="G129" s="45"/>
      <c r="H129" s="38"/>
    </row>
    <row r="130" spans="1:8" x14ac:dyDescent="0.25">
      <c r="A130" s="4"/>
      <c r="B130" s="40"/>
      <c r="C130" s="40"/>
      <c r="D130" s="43"/>
      <c r="E130" s="45"/>
      <c r="F130" s="47"/>
      <c r="G130" s="45"/>
      <c r="H130" s="38"/>
    </row>
    <row r="131" spans="1:8" x14ac:dyDescent="0.25">
      <c r="A131" s="4"/>
      <c r="B131" s="40"/>
      <c r="C131" s="40"/>
      <c r="D131" s="43"/>
      <c r="E131" s="45"/>
      <c r="F131" s="47"/>
      <c r="G131" s="45"/>
      <c r="H131" s="38"/>
    </row>
    <row r="132" spans="1:8" x14ac:dyDescent="0.25">
      <c r="A132" s="4"/>
      <c r="B132" s="40"/>
      <c r="C132" s="40"/>
      <c r="D132" s="43"/>
      <c r="E132" s="45"/>
      <c r="F132" s="47"/>
      <c r="G132" s="45"/>
      <c r="H132" s="38"/>
    </row>
    <row r="133" spans="1:8" x14ac:dyDescent="0.25">
      <c r="A133" s="4"/>
      <c r="B133" s="40"/>
      <c r="C133" s="40"/>
      <c r="D133" s="43"/>
      <c r="E133" s="45"/>
      <c r="F133" s="47"/>
      <c r="G133" s="45"/>
      <c r="H133" s="38"/>
    </row>
    <row r="134" spans="1:8" x14ac:dyDescent="0.25">
      <c r="A134" s="4"/>
      <c r="B134" s="40"/>
      <c r="C134" s="40"/>
      <c r="D134" s="43"/>
      <c r="E134" s="45"/>
      <c r="F134" s="47"/>
      <c r="G134" s="45"/>
      <c r="H134" s="38"/>
    </row>
    <row r="135" spans="1:8" x14ac:dyDescent="0.25">
      <c r="A135" s="4"/>
      <c r="B135" s="40"/>
      <c r="C135" s="40"/>
      <c r="D135" s="43"/>
      <c r="E135" s="45"/>
      <c r="F135" s="47"/>
      <c r="G135" s="45"/>
      <c r="H135" s="38"/>
    </row>
    <row r="136" spans="1:8" x14ac:dyDescent="0.25">
      <c r="A136" s="4"/>
      <c r="B136" s="40"/>
      <c r="C136" s="40"/>
      <c r="D136" s="43"/>
      <c r="E136" s="45"/>
      <c r="F136" s="47"/>
      <c r="G136" s="45"/>
      <c r="H136" s="38"/>
    </row>
    <row r="137" spans="1:8" x14ac:dyDescent="0.25">
      <c r="A137" s="4"/>
      <c r="B137" s="40"/>
      <c r="C137" s="40"/>
      <c r="D137" s="43"/>
      <c r="E137" s="45"/>
      <c r="F137" s="47"/>
      <c r="G137" s="45"/>
      <c r="H137" s="38"/>
    </row>
    <row r="138" spans="1:8" x14ac:dyDescent="0.25">
      <c r="A138" s="4"/>
      <c r="B138" s="40"/>
      <c r="C138" s="40"/>
      <c r="D138" s="43"/>
      <c r="E138" s="45"/>
      <c r="F138" s="47"/>
      <c r="G138" s="45"/>
      <c r="H138" s="38"/>
    </row>
    <row r="139" spans="1:8" x14ac:dyDescent="0.25">
      <c r="A139" s="4"/>
      <c r="B139" s="40"/>
      <c r="C139" s="40"/>
      <c r="D139" s="43"/>
      <c r="E139" s="45"/>
      <c r="F139" s="47"/>
      <c r="G139" s="45"/>
      <c r="H139" s="38"/>
    </row>
    <row r="140" spans="1:8" x14ac:dyDescent="0.25">
      <c r="A140" s="4"/>
      <c r="B140" s="40"/>
      <c r="C140" s="40"/>
      <c r="D140" s="43"/>
      <c r="E140" s="45"/>
      <c r="F140" s="47"/>
      <c r="G140" s="45"/>
      <c r="H140" s="38"/>
    </row>
    <row r="141" spans="1:8" x14ac:dyDescent="0.25">
      <c r="A141" s="4"/>
      <c r="B141" s="40"/>
      <c r="C141" s="40"/>
      <c r="D141" s="43"/>
      <c r="E141" s="45"/>
      <c r="F141" s="47"/>
      <c r="G141" s="45"/>
      <c r="H141" s="38"/>
    </row>
    <row r="142" spans="1:8" x14ac:dyDescent="0.25">
      <c r="A142" s="4"/>
      <c r="B142" s="40"/>
      <c r="C142" s="40"/>
      <c r="D142" s="43"/>
      <c r="E142" s="45"/>
      <c r="F142" s="47"/>
      <c r="G142" s="45"/>
      <c r="H142" s="38"/>
    </row>
    <row r="143" spans="1:8" x14ac:dyDescent="0.25">
      <c r="A143" s="4"/>
      <c r="B143" s="40"/>
      <c r="C143" s="40"/>
      <c r="D143" s="43"/>
      <c r="E143" s="45"/>
      <c r="F143" s="47"/>
      <c r="G143" s="45"/>
      <c r="H143" s="38"/>
    </row>
    <row r="144" spans="1:8" x14ac:dyDescent="0.25">
      <c r="A144" s="4"/>
      <c r="B144" s="40"/>
      <c r="C144" s="40"/>
      <c r="D144" s="43"/>
      <c r="E144" s="45"/>
      <c r="F144" s="47"/>
      <c r="G144" s="45"/>
      <c r="H144" s="38"/>
    </row>
    <row r="145" spans="1:8" x14ac:dyDescent="0.25">
      <c r="A145" s="4"/>
      <c r="B145" s="40"/>
      <c r="C145" s="40"/>
      <c r="D145" s="43"/>
      <c r="E145" s="45"/>
      <c r="F145" s="47"/>
      <c r="G145" s="45"/>
      <c r="H145" s="38"/>
    </row>
    <row r="146" spans="1:8" x14ac:dyDescent="0.25">
      <c r="A146" s="4"/>
      <c r="B146" s="40"/>
      <c r="C146" s="40"/>
      <c r="D146" s="43"/>
      <c r="E146" s="45"/>
      <c r="F146" s="47"/>
      <c r="G146" s="45"/>
      <c r="H146" s="38"/>
    </row>
    <row r="147" spans="1:8" x14ac:dyDescent="0.25">
      <c r="A147" s="4"/>
      <c r="B147" s="40"/>
      <c r="C147" s="40"/>
      <c r="D147" s="43"/>
      <c r="E147" s="45"/>
      <c r="F147" s="47"/>
      <c r="G147" s="45"/>
      <c r="H147" s="38"/>
    </row>
    <row r="148" spans="1:8" x14ac:dyDescent="0.25">
      <c r="A148" s="4"/>
      <c r="B148" s="40"/>
      <c r="C148" s="40"/>
      <c r="D148" s="43"/>
      <c r="E148" s="45"/>
      <c r="F148" s="47"/>
      <c r="G148" s="45"/>
      <c r="H148" s="38"/>
    </row>
    <row r="149" spans="1:8" x14ac:dyDescent="0.25">
      <c r="A149" s="4"/>
      <c r="B149" s="40"/>
      <c r="C149" s="40"/>
      <c r="D149" s="43"/>
      <c r="E149" s="45"/>
      <c r="F149" s="47"/>
      <c r="G149" s="45"/>
      <c r="H149" s="38"/>
    </row>
    <row r="150" spans="1:8" x14ac:dyDescent="0.25">
      <c r="A150" s="4"/>
      <c r="B150" s="40"/>
      <c r="C150" s="40"/>
      <c r="D150" s="43"/>
      <c r="E150" s="45"/>
      <c r="F150" s="47"/>
      <c r="G150" s="45"/>
      <c r="H150" s="38"/>
    </row>
    <row r="151" spans="1:8" x14ac:dyDescent="0.25">
      <c r="A151" s="4"/>
      <c r="B151" s="40"/>
      <c r="C151" s="40"/>
      <c r="D151" s="43"/>
      <c r="E151" s="45"/>
      <c r="F151" s="47"/>
      <c r="G151" s="45"/>
      <c r="H151" s="38"/>
    </row>
    <row r="152" spans="1:8" x14ac:dyDescent="0.25">
      <c r="A152" s="4"/>
      <c r="B152" s="40"/>
      <c r="C152" s="40"/>
      <c r="D152" s="43"/>
      <c r="E152" s="45"/>
      <c r="F152" s="47"/>
      <c r="G152" s="45"/>
      <c r="H152" s="38"/>
    </row>
    <row r="153" spans="1:8" x14ac:dyDescent="0.25">
      <c r="A153" s="4"/>
      <c r="B153" s="40"/>
      <c r="C153" s="40"/>
      <c r="D153" s="43"/>
      <c r="E153" s="45"/>
      <c r="F153" s="47"/>
      <c r="G153" s="45"/>
      <c r="H153" s="38"/>
    </row>
    <row r="154" spans="1:8" x14ac:dyDescent="0.25">
      <c r="A154" s="4"/>
      <c r="B154" s="40"/>
      <c r="C154" s="40"/>
      <c r="D154" s="43"/>
      <c r="E154" s="45"/>
      <c r="F154" s="47"/>
      <c r="G154" s="45"/>
      <c r="H154" s="38"/>
    </row>
    <row r="155" spans="1:8" x14ac:dyDescent="0.25">
      <c r="A155" s="4"/>
      <c r="B155" s="40"/>
      <c r="C155" s="40"/>
      <c r="D155" s="43"/>
      <c r="E155" s="45"/>
      <c r="F155" s="47"/>
      <c r="G155" s="45"/>
      <c r="H155" s="38"/>
    </row>
    <row r="156" spans="1:8" x14ac:dyDescent="0.25">
      <c r="A156" s="4"/>
      <c r="B156" s="40"/>
      <c r="C156" s="40"/>
      <c r="D156" s="43"/>
      <c r="E156" s="45"/>
      <c r="F156" s="47"/>
      <c r="G156" s="45"/>
      <c r="H156" s="38"/>
    </row>
    <row r="157" spans="1:8" x14ac:dyDescent="0.25">
      <c r="A157" s="4"/>
      <c r="B157" s="40"/>
      <c r="C157" s="40"/>
      <c r="D157" s="43"/>
      <c r="E157" s="45"/>
      <c r="F157" s="47"/>
      <c r="G157" s="45"/>
      <c r="H157" s="38"/>
    </row>
    <row r="158" spans="1:8" x14ac:dyDescent="0.25">
      <c r="A158" s="4"/>
      <c r="B158" s="40"/>
      <c r="C158" s="40"/>
      <c r="D158" s="43"/>
      <c r="E158" s="45"/>
      <c r="F158" s="47"/>
      <c r="G158" s="45"/>
      <c r="H158" s="38"/>
    </row>
    <row r="159" spans="1:8" x14ac:dyDescent="0.25">
      <c r="A159" s="4"/>
      <c r="B159" s="40"/>
      <c r="C159" s="40"/>
      <c r="D159" s="43"/>
      <c r="E159" s="45"/>
      <c r="F159" s="47"/>
      <c r="G159" s="45"/>
      <c r="H159" s="38"/>
    </row>
    <row r="160" spans="1:8" x14ac:dyDescent="0.25">
      <c r="A160" s="4"/>
      <c r="B160" s="40"/>
      <c r="C160" s="40"/>
      <c r="D160" s="43"/>
      <c r="E160" s="45"/>
      <c r="F160" s="47"/>
      <c r="G160" s="45"/>
      <c r="H160" s="38"/>
    </row>
    <row r="161" spans="1:8" x14ac:dyDescent="0.25">
      <c r="A161" s="4"/>
      <c r="B161" s="40"/>
      <c r="C161" s="40"/>
      <c r="D161" s="43"/>
      <c r="E161" s="45"/>
      <c r="F161" s="47"/>
      <c r="G161" s="45"/>
      <c r="H161" s="38"/>
    </row>
    <row r="162" spans="1:8" x14ac:dyDescent="0.25">
      <c r="A162" s="4"/>
      <c r="B162" s="40"/>
      <c r="C162" s="40"/>
      <c r="D162" s="43"/>
      <c r="E162" s="45"/>
      <c r="F162" s="47"/>
      <c r="G162" s="45"/>
      <c r="H162" s="38"/>
    </row>
    <row r="163" spans="1:8" x14ac:dyDescent="0.25">
      <c r="A163" s="4"/>
      <c r="B163" s="40"/>
      <c r="C163" s="40"/>
      <c r="D163" s="43"/>
      <c r="E163" s="45"/>
      <c r="F163" s="47"/>
      <c r="G163" s="45"/>
      <c r="H163" s="38"/>
    </row>
    <row r="164" spans="1:8" x14ac:dyDescent="0.25">
      <c r="A164" s="4"/>
      <c r="B164" s="40"/>
      <c r="C164" s="40"/>
      <c r="D164" s="43"/>
      <c r="E164" s="45"/>
      <c r="F164" s="47"/>
      <c r="G164" s="45"/>
      <c r="H164" s="38"/>
    </row>
    <row r="165" spans="1:8" x14ac:dyDescent="0.25">
      <c r="A165" s="4"/>
      <c r="B165" s="40"/>
      <c r="C165" s="40"/>
      <c r="D165" s="43"/>
      <c r="E165" s="45"/>
      <c r="F165" s="47"/>
      <c r="G165" s="45"/>
      <c r="H165" s="38"/>
    </row>
    <row r="166" spans="1:8" x14ac:dyDescent="0.25">
      <c r="A166" s="4"/>
      <c r="B166" s="40"/>
      <c r="C166" s="40"/>
      <c r="D166" s="43"/>
      <c r="E166" s="45"/>
      <c r="F166" s="47"/>
      <c r="G166" s="45"/>
      <c r="H166" s="38"/>
    </row>
    <row r="167" spans="1:8" x14ac:dyDescent="0.25">
      <c r="A167" s="4"/>
      <c r="B167" s="40"/>
      <c r="C167" s="40"/>
      <c r="D167" s="43"/>
      <c r="E167" s="45"/>
      <c r="F167" s="47"/>
      <c r="G167" s="45"/>
      <c r="H167" s="38"/>
    </row>
    <row r="168" spans="1:8" x14ac:dyDescent="0.25">
      <c r="A168" s="4"/>
      <c r="B168" s="40"/>
      <c r="C168" s="40"/>
      <c r="D168" s="43"/>
      <c r="E168" s="45"/>
      <c r="F168" s="47"/>
      <c r="G168" s="45"/>
      <c r="H168" s="38"/>
    </row>
    <row r="169" spans="1:8" x14ac:dyDescent="0.25">
      <c r="A169" s="4"/>
      <c r="B169" s="40"/>
      <c r="C169" s="40"/>
      <c r="D169" s="43"/>
      <c r="E169" s="45"/>
      <c r="F169" s="47"/>
      <c r="G169" s="45"/>
      <c r="H169" s="38"/>
    </row>
    <row r="170" spans="1:8" x14ac:dyDescent="0.25">
      <c r="A170" s="4"/>
      <c r="B170" s="40"/>
      <c r="C170" s="40"/>
      <c r="D170" s="43"/>
      <c r="E170" s="45"/>
      <c r="F170" s="47"/>
      <c r="G170" s="45"/>
      <c r="H170" s="38"/>
    </row>
    <row r="171" spans="1:8" x14ac:dyDescent="0.25">
      <c r="A171" s="4"/>
      <c r="B171" s="40"/>
      <c r="C171" s="40"/>
      <c r="D171" s="43"/>
      <c r="E171" s="45"/>
      <c r="F171" s="47"/>
      <c r="G171" s="45"/>
      <c r="H171" s="38"/>
    </row>
    <row r="172" spans="1:8" x14ac:dyDescent="0.25">
      <c r="A172" s="4"/>
      <c r="B172" s="40"/>
      <c r="C172" s="40"/>
      <c r="D172" s="43"/>
      <c r="E172" s="45"/>
      <c r="F172" s="47"/>
      <c r="G172" s="45"/>
      <c r="H172" s="38"/>
    </row>
    <row r="173" spans="1:8" x14ac:dyDescent="0.25">
      <c r="A173" s="4"/>
      <c r="B173" s="40"/>
      <c r="C173" s="40"/>
      <c r="D173" s="43"/>
      <c r="E173" s="45"/>
      <c r="F173" s="47"/>
      <c r="G173" s="45"/>
      <c r="H173" s="38"/>
    </row>
    <row r="174" spans="1:8" x14ac:dyDescent="0.25">
      <c r="A174" s="4"/>
      <c r="B174" s="40"/>
      <c r="C174" s="40"/>
      <c r="D174" s="43"/>
      <c r="E174" s="45"/>
      <c r="F174" s="47"/>
      <c r="G174" s="45"/>
      <c r="H174" s="38"/>
    </row>
    <row r="175" spans="1:8" x14ac:dyDescent="0.25">
      <c r="A175" s="4"/>
      <c r="B175" s="40"/>
      <c r="C175" s="40"/>
      <c r="D175" s="43"/>
      <c r="E175" s="45"/>
      <c r="F175" s="47"/>
      <c r="G175" s="45"/>
      <c r="H175" s="38"/>
    </row>
    <row r="176" spans="1:8" x14ac:dyDescent="0.25">
      <c r="A176" s="4"/>
      <c r="B176" s="40"/>
      <c r="C176" s="40"/>
      <c r="D176" s="43"/>
      <c r="E176" s="45"/>
      <c r="F176" s="47"/>
      <c r="G176" s="45"/>
      <c r="H176" s="38"/>
    </row>
    <row r="177" spans="1:8" x14ac:dyDescent="0.25">
      <c r="A177" s="4"/>
      <c r="B177" s="40"/>
      <c r="C177" s="40"/>
      <c r="D177" s="43"/>
      <c r="E177" s="45"/>
      <c r="F177" s="47"/>
      <c r="G177" s="45"/>
      <c r="H177" s="38"/>
    </row>
    <row r="178" spans="1:8" x14ac:dyDescent="0.25">
      <c r="A178" s="4"/>
      <c r="B178" s="40"/>
      <c r="C178" s="40"/>
      <c r="D178" s="43"/>
      <c r="E178" s="45"/>
      <c r="F178" s="47"/>
      <c r="G178" s="45"/>
      <c r="H178" s="38"/>
    </row>
    <row r="179" spans="1:8" x14ac:dyDescent="0.25">
      <c r="A179" s="4"/>
      <c r="B179" s="40"/>
      <c r="C179" s="40"/>
      <c r="D179" s="43"/>
      <c r="E179" s="45"/>
      <c r="F179" s="47"/>
      <c r="G179" s="45"/>
      <c r="H179" s="38"/>
    </row>
  </sheetData>
  <sheetProtection password="E80B" sheet="1" objects="1" scenarios="1" insertRows="0" autoFilter="0"/>
  <autoFilter ref="A9:H9"/>
  <mergeCells count="16">
    <mergeCell ref="A1:B1"/>
    <mergeCell ref="D1:G1"/>
    <mergeCell ref="A2:B2"/>
    <mergeCell ref="D2:G2"/>
    <mergeCell ref="A3:B3"/>
    <mergeCell ref="D3:G3"/>
    <mergeCell ref="A55:H55"/>
    <mergeCell ref="A7:B7"/>
    <mergeCell ref="D7:G7"/>
    <mergeCell ref="A8:H8"/>
    <mergeCell ref="A4:B4"/>
    <mergeCell ref="D4:G4"/>
    <mergeCell ref="A5:B5"/>
    <mergeCell ref="D5:G5"/>
    <mergeCell ref="A6:B6"/>
    <mergeCell ref="D6:G6"/>
  </mergeCells>
  <phoneticPr fontId="5" type="noConversion"/>
  <dataValidations count="1">
    <dataValidation type="list" allowBlank="1" showInputMessage="1" showErrorMessage="1" sqref="E10:E54">
      <formula1>'D:\Marcos\Anexo 17 - Sustentaveis 371 2020 (Salvo automaticamente).xlsx'!itens</formula1>
    </dataValidation>
  </dataValidations>
  <pageMargins left="0.74803149606299213" right="0.27559055118110237" top="1.2204724409448819" bottom="0.78740157480314965" header="0.51181102362204722" footer="0.31496062992125984"/>
  <pageSetup paperSize="9" scale="59" fitToHeight="7" orientation="portrait" horizontalDpi="4294967292" verticalDpi="4294967292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notBetween" id="{E76FA535-8A7E-3844-91C2-8C81F662F689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B10:B54</xm:sqref>
        </x14:conditionalFormatting>
        <x14:conditionalFormatting xmlns:xm="http://schemas.microsoft.com/office/excel/2006/main">
          <x14:cfRule type="cellIs" priority="2" operator="notBetween" id="{6A55976B-E5C2-104F-8FD7-A4D186FEE3AA}">
            <xm:f>Inicio!$C$19</xm:f>
            <xm:f>Inicio!$E$19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H10:H54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55"/>
  <sheetViews>
    <sheetView showZeros="0" topLeftCell="A4" zoomScale="125" zoomScaleNormal="125" zoomScalePageLayoutView="125" workbookViewId="0">
      <selection activeCell="D10" sqref="D10"/>
    </sheetView>
  </sheetViews>
  <sheetFormatPr defaultColWidth="11" defaultRowHeight="15.75" x14ac:dyDescent="0.25"/>
  <cols>
    <col min="1" max="1" width="6.5" style="36" customWidth="1"/>
    <col min="2" max="2" width="15.625" style="41" customWidth="1"/>
    <col min="3" max="3" width="13" style="44" customWidth="1"/>
    <col min="4" max="4" width="26.625" style="78" customWidth="1"/>
    <col min="5" max="5" width="14.375" style="35" customWidth="1"/>
    <col min="6" max="6" width="12.375" style="78" customWidth="1"/>
    <col min="7" max="7" width="12.625" style="39" customWidth="1"/>
    <col min="10" max="10" width="13.125" bestFit="1" customWidth="1"/>
  </cols>
  <sheetData>
    <row r="1" spans="1:7" s="2" customFormat="1" ht="21.95" customHeight="1" x14ac:dyDescent="0.25">
      <c r="A1" s="238" t="s">
        <v>34</v>
      </c>
      <c r="B1" s="238"/>
      <c r="C1" s="239" t="str">
        <f>+Inicio!B1</f>
        <v>SECRETARIA DE ESTADO DA SAÚDE DE SÃO PAULO</v>
      </c>
      <c r="D1" s="239"/>
      <c r="E1" s="239"/>
      <c r="F1" s="239"/>
      <c r="G1" s="18"/>
    </row>
    <row r="2" spans="1:7" s="2" customFormat="1" ht="21.95" customHeight="1" x14ac:dyDescent="0.25">
      <c r="A2" s="238" t="s">
        <v>23</v>
      </c>
      <c r="B2" s="238"/>
      <c r="C2" s="239" t="str">
        <f>+Inicio!B28</f>
        <v>Subvenção - Custeio</v>
      </c>
      <c r="D2" s="239"/>
      <c r="E2" s="239"/>
      <c r="F2" s="239"/>
      <c r="G2" s="18"/>
    </row>
    <row r="3" spans="1:7" s="2" customFormat="1" ht="21.95" customHeight="1" x14ac:dyDescent="0.25">
      <c r="A3" s="238" t="s">
        <v>35</v>
      </c>
      <c r="B3" s="238"/>
      <c r="C3" s="239" t="str">
        <f>+Inicio!B25</f>
        <v>16.646 de 11/01/2018 decreto no. 63.152 de 15/01/2018</v>
      </c>
      <c r="D3" s="239"/>
      <c r="E3" s="239"/>
      <c r="F3" s="239"/>
      <c r="G3" s="18"/>
    </row>
    <row r="4" spans="1:7" ht="86.1" customHeight="1" x14ac:dyDescent="0.25">
      <c r="A4" s="238" t="s">
        <v>36</v>
      </c>
      <c r="B4" s="238"/>
      <c r="C4" s="239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D4" s="239"/>
      <c r="E4" s="239"/>
      <c r="F4" s="239"/>
    </row>
    <row r="5" spans="1:7" ht="21.95" customHeight="1" x14ac:dyDescent="0.25">
      <c r="A5" s="238" t="s">
        <v>127</v>
      </c>
      <c r="B5" s="238"/>
      <c r="C5" s="239" t="str">
        <f>+Inicio!B3</f>
        <v>Santa Casa de Misericórdia de Santo Amaro</v>
      </c>
      <c r="D5" s="239"/>
      <c r="E5" s="239"/>
      <c r="F5" s="239"/>
    </row>
    <row r="6" spans="1:7" ht="21.95" customHeight="1" x14ac:dyDescent="0.25">
      <c r="A6" s="238" t="s">
        <v>2</v>
      </c>
      <c r="B6" s="238"/>
      <c r="C6" s="239" t="str">
        <f>CONCATENATE(Inicio!B5," - ",Inicio!B6," - ",Inicio!B7)</f>
        <v>Rua Isabel Schmidt 59 - São Paulo - 04743-030</v>
      </c>
      <c r="D6" s="239"/>
      <c r="E6" s="239"/>
      <c r="F6" s="239"/>
    </row>
    <row r="7" spans="1:7" ht="21.95" customHeight="1" x14ac:dyDescent="0.25">
      <c r="A7" s="238" t="s">
        <v>30</v>
      </c>
      <c r="B7" s="238"/>
      <c r="C7" s="239" t="str">
        <f>+Inicio!B8</f>
        <v>Roberto Magno Leite Pereira</v>
      </c>
      <c r="D7" s="239"/>
      <c r="E7" s="239"/>
      <c r="F7" s="239"/>
    </row>
    <row r="8" spans="1:7" s="2" customFormat="1" ht="20.100000000000001" customHeight="1" x14ac:dyDescent="0.25">
      <c r="A8" s="266" t="s">
        <v>88</v>
      </c>
      <c r="B8" s="267"/>
      <c r="C8" s="267"/>
      <c r="D8" s="267"/>
      <c r="E8" s="267"/>
      <c r="F8" s="267"/>
      <c r="G8" s="268"/>
    </row>
    <row r="9" spans="1:7" ht="42.95" customHeight="1" thickBot="1" x14ac:dyDescent="0.3">
      <c r="A9" s="17" t="s">
        <v>38</v>
      </c>
      <c r="B9" s="37" t="s">
        <v>39</v>
      </c>
      <c r="C9" s="42" t="s">
        <v>193</v>
      </c>
      <c r="D9" s="17" t="s">
        <v>40</v>
      </c>
      <c r="E9" s="46" t="s">
        <v>41</v>
      </c>
      <c r="F9" s="273" t="s">
        <v>194</v>
      </c>
      <c r="G9" s="274"/>
    </row>
    <row r="10" spans="1:7" s="2" customFormat="1" ht="24.95" customHeight="1" thickTop="1" x14ac:dyDescent="0.25">
      <c r="A10" s="68">
        <v>1</v>
      </c>
      <c r="B10" s="53">
        <v>43915</v>
      </c>
      <c r="C10" s="54"/>
      <c r="D10" s="68"/>
      <c r="E10" s="69">
        <v>0.56999999999999995</v>
      </c>
      <c r="F10" s="275"/>
      <c r="G10" s="276"/>
    </row>
    <row r="11" spans="1:7" s="2" customFormat="1" ht="24.95" customHeight="1" x14ac:dyDescent="0.25">
      <c r="A11" s="66"/>
      <c r="B11" s="55"/>
      <c r="C11" s="67"/>
      <c r="D11" s="68"/>
      <c r="E11" s="62"/>
      <c r="F11" s="269"/>
      <c r="G11" s="270"/>
    </row>
    <row r="12" spans="1:7" s="2" customFormat="1" ht="24.95" customHeight="1" x14ac:dyDescent="0.25">
      <c r="A12" s="66"/>
      <c r="B12" s="55"/>
      <c r="C12" s="67"/>
      <c r="D12" s="68"/>
      <c r="E12" s="62"/>
      <c r="F12" s="269"/>
      <c r="G12" s="270"/>
    </row>
    <row r="13" spans="1:7" s="2" customFormat="1" ht="24.95" customHeight="1" x14ac:dyDescent="0.25">
      <c r="A13" s="66"/>
      <c r="B13" s="55"/>
      <c r="C13" s="67"/>
      <c r="D13" s="68"/>
      <c r="E13" s="62"/>
      <c r="F13" s="269"/>
      <c r="G13" s="270"/>
    </row>
    <row r="14" spans="1:7" s="2" customFormat="1" ht="24.95" customHeight="1" x14ac:dyDescent="0.25">
      <c r="A14" s="66"/>
      <c r="B14" s="55"/>
      <c r="C14" s="67"/>
      <c r="D14" s="68"/>
      <c r="E14" s="62"/>
      <c r="F14" s="269"/>
      <c r="G14" s="270"/>
    </row>
    <row r="15" spans="1:7" s="2" customFormat="1" ht="24.95" customHeight="1" x14ac:dyDescent="0.25">
      <c r="A15" s="66"/>
      <c r="B15" s="55"/>
      <c r="C15" s="67"/>
      <c r="D15" s="68"/>
      <c r="E15" s="62"/>
      <c r="F15" s="269"/>
      <c r="G15" s="270"/>
    </row>
    <row r="16" spans="1:7" s="2" customFormat="1" ht="24.95" customHeight="1" x14ac:dyDescent="0.25">
      <c r="A16" s="66"/>
      <c r="B16" s="55"/>
      <c r="C16" s="67"/>
      <c r="D16" s="68"/>
      <c r="E16" s="62"/>
      <c r="F16" s="269"/>
      <c r="G16" s="270"/>
    </row>
    <row r="17" spans="1:7" s="2" customFormat="1" ht="24.95" customHeight="1" x14ac:dyDescent="0.25">
      <c r="A17" s="66"/>
      <c r="B17" s="55"/>
      <c r="C17" s="67"/>
      <c r="D17" s="68"/>
      <c r="E17" s="62"/>
      <c r="F17" s="269"/>
      <c r="G17" s="270"/>
    </row>
    <row r="18" spans="1:7" s="2" customFormat="1" ht="24.95" customHeight="1" x14ac:dyDescent="0.25">
      <c r="A18" s="66"/>
      <c r="B18" s="55"/>
      <c r="C18" s="67"/>
      <c r="D18" s="68"/>
      <c r="E18" s="62"/>
      <c r="F18" s="269"/>
      <c r="G18" s="270"/>
    </row>
    <row r="19" spans="1:7" s="2" customFormat="1" ht="24.95" customHeight="1" x14ac:dyDescent="0.25">
      <c r="A19" s="66"/>
      <c r="B19" s="55"/>
      <c r="C19" s="67"/>
      <c r="D19" s="68"/>
      <c r="E19" s="62"/>
      <c r="F19" s="269"/>
      <c r="G19" s="270"/>
    </row>
    <row r="20" spans="1:7" s="2" customFormat="1" ht="24.95" customHeight="1" x14ac:dyDescent="0.25">
      <c r="A20" s="66"/>
      <c r="B20" s="55"/>
      <c r="C20" s="67"/>
      <c r="D20" s="68"/>
      <c r="E20" s="62"/>
      <c r="F20" s="269"/>
      <c r="G20" s="270"/>
    </row>
    <row r="21" spans="1:7" s="2" customFormat="1" ht="24.95" customHeight="1" x14ac:dyDescent="0.25">
      <c r="A21" s="66"/>
      <c r="B21" s="55"/>
      <c r="C21" s="67"/>
      <c r="D21" s="68"/>
      <c r="E21" s="62"/>
      <c r="F21" s="269"/>
      <c r="G21" s="270"/>
    </row>
    <row r="22" spans="1:7" s="2" customFormat="1" ht="24.95" customHeight="1" x14ac:dyDescent="0.25">
      <c r="A22" s="66"/>
      <c r="B22" s="55"/>
      <c r="C22" s="67"/>
      <c r="D22" s="68"/>
      <c r="E22" s="62"/>
      <c r="F22" s="269"/>
      <c r="G22" s="270"/>
    </row>
    <row r="23" spans="1:7" s="2" customFormat="1" ht="24.95" customHeight="1" x14ac:dyDescent="0.25">
      <c r="A23" s="66"/>
      <c r="B23" s="55"/>
      <c r="C23" s="67"/>
      <c r="D23" s="68"/>
      <c r="E23" s="62"/>
      <c r="F23" s="269"/>
      <c r="G23" s="270"/>
    </row>
    <row r="24" spans="1:7" s="2" customFormat="1" ht="24.95" customHeight="1" x14ac:dyDescent="0.25">
      <c r="A24" s="66"/>
      <c r="B24" s="55"/>
      <c r="C24" s="67"/>
      <c r="D24" s="68"/>
      <c r="E24" s="62"/>
      <c r="F24" s="269"/>
      <c r="G24" s="270"/>
    </row>
    <row r="25" spans="1:7" s="2" customFormat="1" ht="24.95" customHeight="1" x14ac:dyDescent="0.25">
      <c r="A25" s="66"/>
      <c r="B25" s="55"/>
      <c r="C25" s="67"/>
      <c r="D25" s="68"/>
      <c r="E25" s="62"/>
      <c r="F25" s="269"/>
      <c r="G25" s="270"/>
    </row>
    <row r="26" spans="1:7" s="2" customFormat="1" ht="24.95" customHeight="1" x14ac:dyDescent="0.25">
      <c r="A26" s="66"/>
      <c r="B26" s="55"/>
      <c r="C26" s="67"/>
      <c r="D26" s="68"/>
      <c r="E26" s="62"/>
      <c r="F26" s="269"/>
      <c r="G26" s="270"/>
    </row>
    <row r="27" spans="1:7" s="2" customFormat="1" ht="24.95" customHeight="1" x14ac:dyDescent="0.25">
      <c r="A27" s="66"/>
      <c r="B27" s="55"/>
      <c r="C27" s="67"/>
      <c r="D27" s="68"/>
      <c r="E27" s="62"/>
      <c r="F27" s="269"/>
      <c r="G27" s="270"/>
    </row>
    <row r="28" spans="1:7" s="2" customFormat="1" ht="24.95" customHeight="1" x14ac:dyDescent="0.25">
      <c r="A28" s="66"/>
      <c r="B28" s="55"/>
      <c r="C28" s="67"/>
      <c r="D28" s="68"/>
      <c r="E28" s="62"/>
      <c r="F28" s="271"/>
      <c r="G28" s="272"/>
    </row>
    <row r="29" spans="1:7" s="2" customFormat="1" ht="24.95" customHeight="1" x14ac:dyDescent="0.25">
      <c r="A29" s="66"/>
      <c r="B29" s="55"/>
      <c r="C29" s="67"/>
      <c r="D29" s="68"/>
      <c r="E29" s="62"/>
      <c r="F29" s="269"/>
      <c r="G29" s="270"/>
    </row>
    <row r="30" spans="1:7" s="2" customFormat="1" ht="24.95" customHeight="1" x14ac:dyDescent="0.25">
      <c r="A30" s="66"/>
      <c r="B30" s="55"/>
      <c r="C30" s="67"/>
      <c r="D30" s="68"/>
      <c r="E30" s="62"/>
      <c r="F30" s="102"/>
      <c r="G30" s="103"/>
    </row>
    <row r="31" spans="1:7" s="2" customFormat="1" ht="24.95" customHeight="1" x14ac:dyDescent="0.25">
      <c r="A31" s="265"/>
      <c r="B31" s="265"/>
      <c r="C31" s="265"/>
      <c r="D31" s="265"/>
      <c r="E31" s="265"/>
      <c r="F31" s="265"/>
      <c r="G31" s="265"/>
    </row>
    <row r="32" spans="1:7" s="2" customFormat="1" ht="14.1" customHeight="1" x14ac:dyDescent="0.25">
      <c r="A32" s="4"/>
      <c r="B32" s="40"/>
      <c r="C32" s="43"/>
      <c r="D32" s="45"/>
      <c r="E32" s="47"/>
      <c r="F32" s="45"/>
      <c r="G32" s="38"/>
    </row>
    <row r="33" spans="1:7" s="2" customFormat="1" ht="14.1" customHeight="1" x14ac:dyDescent="0.25">
      <c r="A33" s="4"/>
      <c r="B33" s="40"/>
      <c r="C33" s="43"/>
      <c r="D33" s="45"/>
      <c r="E33" s="47"/>
      <c r="F33" s="45"/>
      <c r="G33" s="38"/>
    </row>
    <row r="34" spans="1:7" s="2" customFormat="1" ht="14.1" customHeight="1" x14ac:dyDescent="0.25">
      <c r="A34" s="4"/>
      <c r="B34" s="40"/>
      <c r="C34" s="43"/>
      <c r="D34" s="45"/>
      <c r="E34" s="47"/>
      <c r="F34" s="45"/>
      <c r="G34" s="38"/>
    </row>
    <row r="35" spans="1:7" s="2" customFormat="1" ht="14.1" customHeight="1" x14ac:dyDescent="0.25">
      <c r="A35" s="4"/>
      <c r="B35" s="40"/>
      <c r="C35" s="43"/>
      <c r="D35" s="45"/>
      <c r="E35" s="47"/>
      <c r="F35" s="45"/>
      <c r="G35" s="38"/>
    </row>
    <row r="36" spans="1:7" s="2" customFormat="1" ht="14.1" customHeight="1" x14ac:dyDescent="0.25">
      <c r="A36" s="4"/>
      <c r="B36" s="40"/>
      <c r="C36" s="43"/>
      <c r="D36" s="45"/>
      <c r="E36" s="47"/>
      <c r="F36" s="45"/>
      <c r="G36" s="38"/>
    </row>
    <row r="37" spans="1:7" s="2" customFormat="1" ht="14.1" customHeight="1" x14ac:dyDescent="0.25">
      <c r="A37" s="4"/>
      <c r="B37" s="40"/>
      <c r="C37" s="43"/>
      <c r="D37" s="45"/>
      <c r="E37" s="47"/>
      <c r="F37" s="45"/>
      <c r="G37" s="38"/>
    </row>
    <row r="38" spans="1:7" s="2" customFormat="1" ht="14.1" customHeight="1" x14ac:dyDescent="0.25">
      <c r="A38" s="4"/>
      <c r="B38" s="40"/>
      <c r="C38" s="43"/>
      <c r="D38" s="45"/>
      <c r="E38" s="47"/>
      <c r="F38" s="45"/>
      <c r="G38" s="38"/>
    </row>
    <row r="39" spans="1:7" s="2" customFormat="1" ht="14.1" customHeight="1" x14ac:dyDescent="0.25">
      <c r="A39" s="4"/>
      <c r="B39" s="40"/>
      <c r="C39" s="43"/>
      <c r="D39" s="45"/>
      <c r="E39" s="47"/>
      <c r="F39" s="45"/>
      <c r="G39" s="38"/>
    </row>
    <row r="40" spans="1:7" s="2" customFormat="1" ht="14.1" customHeight="1" x14ac:dyDescent="0.25">
      <c r="A40" s="4"/>
      <c r="B40" s="40"/>
      <c r="C40" s="43"/>
      <c r="D40" s="45"/>
      <c r="E40" s="47"/>
      <c r="F40" s="45"/>
      <c r="G40" s="38"/>
    </row>
    <row r="41" spans="1:7" s="2" customFormat="1" ht="14.1" customHeight="1" x14ac:dyDescent="0.25">
      <c r="A41" s="4"/>
      <c r="B41" s="40"/>
      <c r="C41" s="43"/>
      <c r="D41" s="45"/>
      <c r="E41" s="47"/>
      <c r="F41" s="45"/>
      <c r="G41" s="38"/>
    </row>
    <row r="42" spans="1:7" s="2" customFormat="1" ht="14.1" customHeight="1" x14ac:dyDescent="0.25">
      <c r="A42" s="4"/>
      <c r="B42" s="40"/>
      <c r="C42" s="43"/>
      <c r="D42" s="45"/>
      <c r="E42" s="47"/>
      <c r="F42" s="45"/>
      <c r="G42" s="38"/>
    </row>
    <row r="43" spans="1:7" s="2" customFormat="1" ht="14.1" customHeight="1" x14ac:dyDescent="0.25">
      <c r="A43" s="4"/>
      <c r="B43" s="40"/>
      <c r="C43" s="43"/>
      <c r="D43" s="45"/>
      <c r="E43" s="47"/>
      <c r="F43" s="45"/>
      <c r="G43" s="38"/>
    </row>
    <row r="44" spans="1:7" s="2" customFormat="1" ht="14.1" customHeight="1" x14ac:dyDescent="0.25">
      <c r="A44" s="4"/>
      <c r="B44" s="40"/>
      <c r="C44" s="43"/>
      <c r="D44" s="45"/>
      <c r="E44" s="47"/>
      <c r="F44" s="45"/>
      <c r="G44" s="38"/>
    </row>
    <row r="45" spans="1:7" s="2" customFormat="1" ht="14.1" customHeight="1" x14ac:dyDescent="0.25">
      <c r="A45" s="4"/>
      <c r="B45" s="40"/>
      <c r="C45" s="43"/>
      <c r="D45" s="45"/>
      <c r="E45" s="47"/>
      <c r="F45" s="45"/>
      <c r="G45" s="38"/>
    </row>
    <row r="46" spans="1:7" s="2" customFormat="1" ht="14.1" customHeight="1" x14ac:dyDescent="0.25">
      <c r="A46" s="4"/>
      <c r="B46" s="40"/>
      <c r="C46" s="43"/>
      <c r="D46" s="45"/>
      <c r="E46" s="47"/>
      <c r="F46" s="45"/>
      <c r="G46" s="38"/>
    </row>
    <row r="47" spans="1:7" s="2" customFormat="1" ht="14.1" customHeight="1" x14ac:dyDescent="0.25">
      <c r="A47" s="4"/>
      <c r="B47" s="40"/>
      <c r="C47" s="43"/>
      <c r="D47" s="45"/>
      <c r="E47" s="47"/>
      <c r="F47" s="45"/>
      <c r="G47" s="38"/>
    </row>
    <row r="48" spans="1:7" s="2" customFormat="1" ht="14.1" customHeight="1" x14ac:dyDescent="0.25">
      <c r="A48" s="4"/>
      <c r="B48" s="40"/>
      <c r="C48" s="43"/>
      <c r="D48" s="45"/>
      <c r="E48" s="47"/>
      <c r="F48" s="45"/>
      <c r="G48" s="38"/>
    </row>
    <row r="49" spans="1:7" s="2" customFormat="1" ht="14.1" customHeight="1" x14ac:dyDescent="0.25">
      <c r="A49" s="4"/>
      <c r="B49" s="40"/>
      <c r="C49" s="43"/>
      <c r="D49" s="45"/>
      <c r="E49" s="47"/>
      <c r="F49" s="45"/>
      <c r="G49" s="38"/>
    </row>
    <row r="50" spans="1:7" s="2" customFormat="1" ht="14.1" customHeight="1" x14ac:dyDescent="0.25">
      <c r="A50" s="4"/>
      <c r="B50" s="40"/>
      <c r="C50" s="43"/>
      <c r="D50" s="45"/>
      <c r="E50" s="47"/>
      <c r="F50" s="45"/>
      <c r="G50" s="38"/>
    </row>
    <row r="51" spans="1:7" s="2" customFormat="1" ht="14.1" customHeight="1" x14ac:dyDescent="0.25">
      <c r="A51" s="4"/>
      <c r="B51" s="40"/>
      <c r="C51" s="43"/>
      <c r="D51" s="45"/>
      <c r="E51" s="47"/>
      <c r="F51" s="45"/>
      <c r="G51" s="38"/>
    </row>
    <row r="52" spans="1:7" s="2" customFormat="1" ht="14.1" customHeight="1" x14ac:dyDescent="0.25">
      <c r="A52" s="4"/>
      <c r="B52" s="40"/>
      <c r="C52" s="43"/>
      <c r="D52" s="45"/>
      <c r="E52" s="47"/>
      <c r="F52" s="45"/>
      <c r="G52" s="38"/>
    </row>
    <row r="53" spans="1:7" s="2" customFormat="1" ht="14.1" customHeight="1" x14ac:dyDescent="0.25">
      <c r="A53" s="4"/>
      <c r="B53" s="40"/>
      <c r="C53" s="43"/>
      <c r="D53" s="45"/>
      <c r="E53" s="47"/>
      <c r="F53" s="45"/>
      <c r="G53" s="38"/>
    </row>
    <row r="54" spans="1:7" s="2" customFormat="1" ht="14.1" customHeight="1" x14ac:dyDescent="0.25">
      <c r="A54" s="4"/>
      <c r="B54" s="40"/>
      <c r="C54" s="43"/>
      <c r="D54" s="45"/>
      <c r="E54" s="47"/>
      <c r="F54" s="45"/>
      <c r="G54" s="38"/>
    </row>
    <row r="55" spans="1:7" s="2" customFormat="1" ht="14.1" customHeight="1" x14ac:dyDescent="0.25">
      <c r="A55" s="4"/>
      <c r="B55" s="40"/>
      <c r="C55" s="43"/>
      <c r="D55" s="45"/>
      <c r="E55" s="47"/>
      <c r="F55" s="45"/>
      <c r="G55" s="38"/>
    </row>
    <row r="56" spans="1:7" s="2" customFormat="1" ht="14.1" customHeight="1" x14ac:dyDescent="0.25">
      <c r="A56" s="4"/>
      <c r="B56" s="40"/>
      <c r="C56" s="43"/>
      <c r="D56" s="45"/>
      <c r="E56" s="47"/>
      <c r="F56" s="45"/>
      <c r="G56" s="38"/>
    </row>
    <row r="57" spans="1:7" s="2" customFormat="1" ht="14.1" customHeight="1" x14ac:dyDescent="0.25">
      <c r="A57" s="4"/>
      <c r="B57" s="40"/>
      <c r="C57" s="43"/>
      <c r="D57" s="45"/>
      <c r="E57" s="47"/>
      <c r="F57" s="45"/>
      <c r="G57" s="38"/>
    </row>
    <row r="58" spans="1:7" s="2" customFormat="1" ht="14.1" customHeight="1" x14ac:dyDescent="0.25">
      <c r="A58" s="4"/>
      <c r="B58" s="40"/>
      <c r="C58" s="43"/>
      <c r="D58" s="45"/>
      <c r="E58" s="47"/>
      <c r="F58" s="45"/>
      <c r="G58" s="38"/>
    </row>
    <row r="59" spans="1:7" s="2" customFormat="1" ht="14.1" customHeight="1" x14ac:dyDescent="0.25">
      <c r="A59" s="4"/>
      <c r="B59" s="40"/>
      <c r="C59" s="43"/>
      <c r="D59" s="45"/>
      <c r="E59" s="47"/>
      <c r="F59" s="45"/>
      <c r="G59" s="38"/>
    </row>
    <row r="60" spans="1:7" s="2" customFormat="1" ht="14.1" customHeight="1" x14ac:dyDescent="0.25">
      <c r="A60" s="4"/>
      <c r="B60" s="40"/>
      <c r="C60" s="43"/>
      <c r="D60" s="45"/>
      <c r="E60" s="47"/>
      <c r="F60" s="45"/>
      <c r="G60" s="38"/>
    </row>
    <row r="61" spans="1:7" s="2" customFormat="1" ht="14.1" customHeight="1" x14ac:dyDescent="0.25">
      <c r="A61" s="4"/>
      <c r="B61" s="40"/>
      <c r="C61" s="43"/>
      <c r="D61" s="45"/>
      <c r="E61" s="47"/>
      <c r="F61" s="45"/>
      <c r="G61" s="38"/>
    </row>
    <row r="62" spans="1:7" s="2" customFormat="1" ht="14.1" customHeight="1" x14ac:dyDescent="0.25">
      <c r="A62" s="4"/>
      <c r="B62" s="40"/>
      <c r="C62" s="43"/>
      <c r="D62" s="45"/>
      <c r="E62" s="47"/>
      <c r="F62" s="45"/>
      <c r="G62" s="38"/>
    </row>
    <row r="63" spans="1:7" s="2" customFormat="1" ht="14.1" customHeight="1" x14ac:dyDescent="0.25">
      <c r="A63" s="4"/>
      <c r="B63" s="40"/>
      <c r="C63" s="43"/>
      <c r="D63" s="45"/>
      <c r="E63" s="47"/>
      <c r="F63" s="45"/>
      <c r="G63" s="38"/>
    </row>
    <row r="64" spans="1:7" s="2" customFormat="1" ht="14.1" customHeight="1" x14ac:dyDescent="0.25">
      <c r="A64" s="4"/>
      <c r="B64" s="40"/>
      <c r="C64" s="43"/>
      <c r="D64" s="45"/>
      <c r="E64" s="47"/>
      <c r="F64" s="45"/>
      <c r="G64" s="38"/>
    </row>
    <row r="65" spans="1:7" s="2" customFormat="1" ht="14.1" customHeight="1" x14ac:dyDescent="0.25">
      <c r="A65" s="4"/>
      <c r="B65" s="40"/>
      <c r="C65" s="43"/>
      <c r="D65" s="45"/>
      <c r="E65" s="47"/>
      <c r="F65" s="45"/>
      <c r="G65" s="38"/>
    </row>
    <row r="66" spans="1:7" s="2" customFormat="1" ht="14.1" customHeight="1" x14ac:dyDescent="0.25">
      <c r="A66" s="4"/>
      <c r="B66" s="40"/>
      <c r="C66" s="43"/>
      <c r="D66" s="45"/>
      <c r="E66" s="47"/>
      <c r="F66" s="45"/>
      <c r="G66" s="38"/>
    </row>
    <row r="67" spans="1:7" s="2" customFormat="1" ht="14.1" customHeight="1" x14ac:dyDescent="0.25">
      <c r="A67" s="4"/>
      <c r="B67" s="40"/>
      <c r="C67" s="43"/>
      <c r="D67" s="45"/>
      <c r="E67" s="47"/>
      <c r="F67" s="45"/>
      <c r="G67" s="38"/>
    </row>
    <row r="68" spans="1:7" s="2" customFormat="1" ht="14.1" customHeight="1" x14ac:dyDescent="0.25">
      <c r="A68" s="4"/>
      <c r="B68" s="40"/>
      <c r="C68" s="43"/>
      <c r="D68" s="45"/>
      <c r="E68" s="47"/>
      <c r="F68" s="45"/>
      <c r="G68" s="38"/>
    </row>
    <row r="69" spans="1:7" s="2" customFormat="1" ht="14.1" customHeight="1" x14ac:dyDescent="0.25">
      <c r="A69" s="4"/>
      <c r="B69" s="40"/>
      <c r="C69" s="43"/>
      <c r="D69" s="45"/>
      <c r="E69" s="47"/>
      <c r="F69" s="45"/>
      <c r="G69" s="38"/>
    </row>
    <row r="70" spans="1:7" s="2" customFormat="1" ht="14.1" customHeight="1" x14ac:dyDescent="0.25">
      <c r="A70" s="4"/>
      <c r="B70" s="40"/>
      <c r="C70" s="43"/>
      <c r="D70" s="45"/>
      <c r="E70" s="47"/>
      <c r="F70" s="45"/>
      <c r="G70" s="38"/>
    </row>
    <row r="71" spans="1:7" s="2" customFormat="1" ht="14.1" customHeight="1" x14ac:dyDescent="0.25">
      <c r="A71" s="4"/>
      <c r="B71" s="40"/>
      <c r="C71" s="43"/>
      <c r="D71" s="45"/>
      <c r="E71" s="47"/>
      <c r="F71" s="45"/>
      <c r="G71" s="38"/>
    </row>
    <row r="72" spans="1:7" s="2" customFormat="1" ht="14.1" customHeight="1" x14ac:dyDescent="0.25">
      <c r="A72" s="4"/>
      <c r="B72" s="40"/>
      <c r="C72" s="43"/>
      <c r="D72" s="45"/>
      <c r="E72" s="47"/>
      <c r="F72" s="45"/>
      <c r="G72" s="38"/>
    </row>
    <row r="73" spans="1:7" s="2" customFormat="1" ht="14.1" customHeight="1" x14ac:dyDescent="0.25">
      <c r="A73" s="4"/>
      <c r="B73" s="40"/>
      <c r="C73" s="43"/>
      <c r="D73" s="45"/>
      <c r="E73" s="47"/>
      <c r="F73" s="45"/>
      <c r="G73" s="38"/>
    </row>
    <row r="74" spans="1:7" s="2" customFormat="1" ht="14.1" customHeight="1" x14ac:dyDescent="0.25">
      <c r="A74" s="4"/>
      <c r="B74" s="40"/>
      <c r="C74" s="43"/>
      <c r="D74" s="45"/>
      <c r="E74" s="47"/>
      <c r="F74" s="45"/>
      <c r="G74" s="38"/>
    </row>
    <row r="75" spans="1:7" s="2" customFormat="1" ht="14.1" customHeight="1" x14ac:dyDescent="0.25">
      <c r="A75" s="4"/>
      <c r="B75" s="40"/>
      <c r="C75" s="43"/>
      <c r="D75" s="45"/>
      <c r="E75" s="47"/>
      <c r="F75" s="45"/>
      <c r="G75" s="38"/>
    </row>
    <row r="76" spans="1:7" s="2" customFormat="1" ht="14.1" customHeight="1" x14ac:dyDescent="0.25">
      <c r="A76" s="4"/>
      <c r="B76" s="40"/>
      <c r="C76" s="43"/>
      <c r="D76" s="45"/>
      <c r="E76" s="47"/>
      <c r="F76" s="45"/>
      <c r="G76" s="38"/>
    </row>
    <row r="77" spans="1:7" s="2" customFormat="1" ht="14.1" customHeight="1" x14ac:dyDescent="0.25">
      <c r="A77" s="4"/>
      <c r="B77" s="40"/>
      <c r="C77" s="43"/>
      <c r="D77" s="45"/>
      <c r="E77" s="47"/>
      <c r="F77" s="45"/>
      <c r="G77" s="38"/>
    </row>
    <row r="78" spans="1:7" s="2" customFormat="1" ht="14.1" customHeight="1" x14ac:dyDescent="0.25">
      <c r="A78" s="4"/>
      <c r="B78" s="40"/>
      <c r="C78" s="43"/>
      <c r="D78" s="45"/>
      <c r="E78" s="47"/>
      <c r="F78" s="45"/>
      <c r="G78" s="38"/>
    </row>
    <row r="79" spans="1:7" s="2" customFormat="1" ht="14.1" customHeight="1" x14ac:dyDescent="0.25">
      <c r="A79" s="4"/>
      <c r="B79" s="40"/>
      <c r="C79" s="43"/>
      <c r="D79" s="45"/>
      <c r="E79" s="47"/>
      <c r="F79" s="45"/>
      <c r="G79" s="38"/>
    </row>
    <row r="80" spans="1:7" s="2" customFormat="1" ht="14.1" customHeight="1" x14ac:dyDescent="0.25">
      <c r="A80" s="4"/>
      <c r="B80" s="40"/>
      <c r="C80" s="43"/>
      <c r="D80" s="45"/>
      <c r="E80" s="47"/>
      <c r="F80" s="45"/>
      <c r="G80" s="38"/>
    </row>
    <row r="81" spans="1:7" s="2" customFormat="1" ht="14.1" customHeight="1" x14ac:dyDescent="0.25">
      <c r="A81" s="4"/>
      <c r="B81" s="40"/>
      <c r="C81" s="43"/>
      <c r="D81" s="45"/>
      <c r="E81" s="47"/>
      <c r="F81" s="45"/>
      <c r="G81" s="38"/>
    </row>
    <row r="82" spans="1:7" s="2" customFormat="1" ht="14.1" customHeight="1" x14ac:dyDescent="0.25">
      <c r="A82" s="4"/>
      <c r="B82" s="40"/>
      <c r="C82" s="43"/>
      <c r="D82" s="45"/>
      <c r="E82" s="47"/>
      <c r="F82" s="45"/>
      <c r="G82" s="38"/>
    </row>
    <row r="83" spans="1:7" s="2" customFormat="1" ht="14.1" customHeight="1" x14ac:dyDescent="0.25">
      <c r="A83" s="4"/>
      <c r="B83" s="40"/>
      <c r="C83" s="43"/>
      <c r="D83" s="45"/>
      <c r="E83" s="47"/>
      <c r="F83" s="45"/>
      <c r="G83" s="38"/>
    </row>
    <row r="84" spans="1:7" s="2" customFormat="1" ht="14.1" customHeight="1" x14ac:dyDescent="0.25">
      <c r="A84" s="4"/>
      <c r="B84" s="40"/>
      <c r="C84" s="43"/>
      <c r="D84" s="45"/>
      <c r="E84" s="47"/>
      <c r="F84" s="45"/>
      <c r="G84" s="38"/>
    </row>
    <row r="85" spans="1:7" s="2" customFormat="1" ht="14.1" customHeight="1" x14ac:dyDescent="0.25">
      <c r="A85" s="4"/>
      <c r="B85" s="40"/>
      <c r="C85" s="43"/>
      <c r="D85" s="45"/>
      <c r="E85" s="47"/>
      <c r="F85" s="45"/>
      <c r="G85" s="38"/>
    </row>
    <row r="86" spans="1:7" s="2" customFormat="1" ht="14.1" customHeight="1" x14ac:dyDescent="0.25">
      <c r="A86" s="4"/>
      <c r="B86" s="40"/>
      <c r="C86" s="43"/>
      <c r="D86" s="45"/>
      <c r="E86" s="47"/>
      <c r="F86" s="45"/>
      <c r="G86" s="38"/>
    </row>
    <row r="87" spans="1:7" s="2" customFormat="1" ht="14.1" customHeight="1" x14ac:dyDescent="0.25">
      <c r="A87" s="4"/>
      <c r="B87" s="40"/>
      <c r="C87" s="43"/>
      <c r="D87" s="45"/>
      <c r="E87" s="47"/>
      <c r="F87" s="45"/>
      <c r="G87" s="38"/>
    </row>
    <row r="88" spans="1:7" s="2" customFormat="1" ht="14.1" customHeight="1" x14ac:dyDescent="0.25">
      <c r="A88" s="4"/>
      <c r="B88" s="40"/>
      <c r="C88" s="43"/>
      <c r="D88" s="45"/>
      <c r="E88" s="47"/>
      <c r="F88" s="45"/>
      <c r="G88" s="38"/>
    </row>
    <row r="89" spans="1:7" s="2" customFormat="1" ht="14.1" customHeight="1" x14ac:dyDescent="0.25">
      <c r="A89" s="4"/>
      <c r="B89" s="40"/>
      <c r="C89" s="43"/>
      <c r="D89" s="45"/>
      <c r="E89" s="47"/>
      <c r="F89" s="45"/>
      <c r="G89" s="38"/>
    </row>
    <row r="90" spans="1:7" s="2" customFormat="1" ht="14.1" customHeight="1" x14ac:dyDescent="0.25">
      <c r="A90" s="4"/>
      <c r="B90" s="40"/>
      <c r="C90" s="43"/>
      <c r="D90" s="45"/>
      <c r="E90" s="47"/>
      <c r="F90" s="45"/>
      <c r="G90" s="38"/>
    </row>
    <row r="91" spans="1:7" s="2" customFormat="1" ht="14.1" customHeight="1" x14ac:dyDescent="0.25">
      <c r="A91" s="4"/>
      <c r="B91" s="40"/>
      <c r="C91" s="43"/>
      <c r="D91" s="45"/>
      <c r="E91" s="47"/>
      <c r="F91" s="45"/>
      <c r="G91" s="38"/>
    </row>
    <row r="92" spans="1:7" s="2" customFormat="1" ht="14.1" customHeight="1" x14ac:dyDescent="0.25">
      <c r="A92" s="4"/>
      <c r="B92" s="40"/>
      <c r="C92" s="43"/>
      <c r="D92" s="45"/>
      <c r="E92" s="47"/>
      <c r="F92" s="45"/>
      <c r="G92" s="38"/>
    </row>
    <row r="93" spans="1:7" s="2" customFormat="1" ht="14.1" customHeight="1" x14ac:dyDescent="0.25">
      <c r="A93" s="4"/>
      <c r="B93" s="40"/>
      <c r="C93" s="43"/>
      <c r="D93" s="45"/>
      <c r="E93" s="47"/>
      <c r="F93" s="45"/>
      <c r="G93" s="38"/>
    </row>
    <row r="94" spans="1:7" s="2" customFormat="1" ht="14.1" customHeight="1" x14ac:dyDescent="0.25">
      <c r="A94" s="4"/>
      <c r="B94" s="40"/>
      <c r="C94" s="43"/>
      <c r="D94" s="45"/>
      <c r="E94" s="47"/>
      <c r="F94" s="45"/>
      <c r="G94" s="38"/>
    </row>
    <row r="95" spans="1:7" s="2" customFormat="1" ht="14.1" customHeight="1" x14ac:dyDescent="0.25">
      <c r="A95" s="4"/>
      <c r="B95" s="40"/>
      <c r="C95" s="43"/>
      <c r="D95" s="45"/>
      <c r="E95" s="47"/>
      <c r="F95" s="45"/>
      <c r="G95" s="38"/>
    </row>
    <row r="96" spans="1:7" s="2" customFormat="1" ht="14.1" customHeight="1" x14ac:dyDescent="0.25">
      <c r="A96" s="4"/>
      <c r="B96" s="40"/>
      <c r="C96" s="43"/>
      <c r="D96" s="45"/>
      <c r="E96" s="47"/>
      <c r="F96" s="45"/>
      <c r="G96" s="38"/>
    </row>
    <row r="97" spans="1:10" s="2" customFormat="1" ht="14.1" customHeight="1" x14ac:dyDescent="0.25">
      <c r="A97" s="4"/>
      <c r="B97" s="40"/>
      <c r="C97" s="43"/>
      <c r="D97" s="45"/>
      <c r="E97" s="47"/>
      <c r="F97" s="45"/>
      <c r="G97" s="38"/>
    </row>
    <row r="98" spans="1:10" x14ac:dyDescent="0.25">
      <c r="A98" s="4"/>
      <c r="B98" s="40"/>
      <c r="C98" s="43"/>
      <c r="D98" s="45"/>
      <c r="E98" s="47"/>
      <c r="F98" s="45"/>
      <c r="G98" s="38"/>
    </row>
    <row r="99" spans="1:10" x14ac:dyDescent="0.25">
      <c r="A99" s="4"/>
      <c r="B99" s="40"/>
      <c r="C99" s="43"/>
      <c r="D99" s="45"/>
      <c r="E99" s="47"/>
      <c r="F99" s="45"/>
      <c r="G99" s="38"/>
      <c r="J99" s="35"/>
    </row>
    <row r="100" spans="1:10" x14ac:dyDescent="0.25">
      <c r="A100" s="4"/>
      <c r="B100" s="40"/>
      <c r="C100" s="43"/>
      <c r="D100" s="45"/>
      <c r="E100" s="47"/>
      <c r="F100" s="45"/>
      <c r="G100" s="38"/>
    </row>
    <row r="101" spans="1:10" x14ac:dyDescent="0.25">
      <c r="A101" s="4"/>
      <c r="B101" s="40"/>
      <c r="C101" s="43"/>
      <c r="D101" s="45"/>
      <c r="E101" s="47"/>
      <c r="F101" s="45"/>
      <c r="G101" s="38"/>
    </row>
    <row r="102" spans="1:10" x14ac:dyDescent="0.25">
      <c r="A102" s="4"/>
      <c r="B102" s="40"/>
      <c r="C102" s="43"/>
      <c r="D102" s="45"/>
      <c r="E102" s="47"/>
      <c r="F102" s="45"/>
      <c r="G102" s="38"/>
    </row>
    <row r="103" spans="1:10" x14ac:dyDescent="0.25">
      <c r="A103" s="4"/>
      <c r="B103" s="40"/>
      <c r="C103" s="43"/>
      <c r="D103" s="45"/>
      <c r="E103" s="47"/>
      <c r="F103" s="45"/>
      <c r="G103" s="38"/>
    </row>
    <row r="104" spans="1:10" x14ac:dyDescent="0.25">
      <c r="A104" s="4"/>
      <c r="B104" s="40"/>
      <c r="C104" s="43"/>
      <c r="D104" s="45"/>
      <c r="E104" s="47"/>
      <c r="F104" s="45"/>
      <c r="G104" s="38"/>
    </row>
    <row r="105" spans="1:10" x14ac:dyDescent="0.25">
      <c r="A105" s="4"/>
      <c r="B105" s="40"/>
      <c r="C105" s="43"/>
      <c r="D105" s="45"/>
      <c r="E105" s="47"/>
      <c r="F105" s="45"/>
      <c r="G105" s="38"/>
    </row>
    <row r="106" spans="1:10" x14ac:dyDescent="0.25">
      <c r="A106" s="4"/>
      <c r="B106" s="40"/>
      <c r="C106" s="43"/>
      <c r="D106" s="45"/>
      <c r="E106" s="47"/>
      <c r="F106" s="45"/>
      <c r="G106" s="38"/>
    </row>
    <row r="107" spans="1:10" x14ac:dyDescent="0.25">
      <c r="A107" s="4"/>
      <c r="B107" s="40"/>
      <c r="C107" s="43"/>
      <c r="D107" s="45"/>
      <c r="E107" s="47"/>
      <c r="F107" s="45"/>
      <c r="G107" s="38"/>
    </row>
    <row r="108" spans="1:10" x14ac:dyDescent="0.25">
      <c r="A108" s="4"/>
      <c r="B108" s="40"/>
      <c r="C108" s="43"/>
      <c r="D108" s="45"/>
      <c r="E108" s="47"/>
      <c r="F108" s="45"/>
      <c r="G108" s="38"/>
    </row>
    <row r="109" spans="1:10" x14ac:dyDescent="0.25">
      <c r="A109" s="4"/>
      <c r="B109" s="40"/>
      <c r="C109" s="43"/>
      <c r="D109" s="45"/>
      <c r="E109" s="47"/>
      <c r="F109" s="45"/>
      <c r="G109" s="38"/>
    </row>
    <row r="110" spans="1:10" x14ac:dyDescent="0.25">
      <c r="A110" s="4"/>
      <c r="B110" s="40"/>
      <c r="C110" s="43"/>
      <c r="D110" s="45"/>
      <c r="E110" s="47"/>
      <c r="F110" s="45"/>
      <c r="G110" s="38"/>
    </row>
    <row r="111" spans="1:10" x14ac:dyDescent="0.25">
      <c r="A111" s="4"/>
      <c r="B111" s="40"/>
      <c r="C111" s="43"/>
      <c r="D111" s="45"/>
      <c r="E111" s="47"/>
      <c r="F111" s="45"/>
      <c r="G111" s="38"/>
    </row>
    <row r="112" spans="1:10" x14ac:dyDescent="0.25">
      <c r="A112" s="4"/>
      <c r="B112" s="40"/>
      <c r="C112" s="43"/>
      <c r="D112" s="45"/>
      <c r="E112" s="47"/>
      <c r="F112" s="45"/>
      <c r="G112" s="38"/>
    </row>
    <row r="113" spans="1:7" x14ac:dyDescent="0.25">
      <c r="A113" s="4"/>
      <c r="B113" s="40"/>
      <c r="C113" s="43"/>
      <c r="D113" s="45"/>
      <c r="E113" s="47"/>
      <c r="F113" s="45"/>
      <c r="G113" s="38"/>
    </row>
    <row r="114" spans="1:7" x14ac:dyDescent="0.25">
      <c r="A114" s="4"/>
      <c r="B114" s="40"/>
      <c r="C114" s="43"/>
      <c r="D114" s="45"/>
      <c r="E114" s="47"/>
      <c r="F114" s="45"/>
      <c r="G114" s="38"/>
    </row>
    <row r="115" spans="1:7" x14ac:dyDescent="0.25">
      <c r="A115" s="4"/>
      <c r="B115" s="40"/>
      <c r="C115" s="43"/>
      <c r="D115" s="45"/>
      <c r="E115" s="47"/>
      <c r="F115" s="45"/>
      <c r="G115" s="38"/>
    </row>
    <row r="116" spans="1:7" x14ac:dyDescent="0.25">
      <c r="A116" s="4"/>
      <c r="B116" s="40"/>
      <c r="C116" s="43"/>
      <c r="D116" s="45"/>
      <c r="E116" s="47"/>
      <c r="F116" s="45"/>
      <c r="G116" s="38"/>
    </row>
    <row r="117" spans="1:7" x14ac:dyDescent="0.25">
      <c r="A117" s="4"/>
      <c r="B117" s="40"/>
      <c r="C117" s="43"/>
      <c r="D117" s="45"/>
      <c r="E117" s="47"/>
      <c r="F117" s="45"/>
      <c r="G117" s="38"/>
    </row>
    <row r="118" spans="1:7" x14ac:dyDescent="0.25">
      <c r="A118" s="4"/>
      <c r="B118" s="40"/>
      <c r="C118" s="43"/>
      <c r="D118" s="45"/>
      <c r="E118" s="47"/>
      <c r="F118" s="45"/>
      <c r="G118" s="38"/>
    </row>
    <row r="119" spans="1:7" x14ac:dyDescent="0.25">
      <c r="A119" s="4"/>
      <c r="B119" s="40"/>
      <c r="C119" s="43"/>
      <c r="D119" s="45"/>
      <c r="E119" s="47"/>
      <c r="F119" s="45"/>
      <c r="G119" s="38"/>
    </row>
    <row r="120" spans="1:7" x14ac:dyDescent="0.25">
      <c r="A120" s="4"/>
      <c r="B120" s="40"/>
      <c r="C120" s="43"/>
      <c r="D120" s="45"/>
      <c r="E120" s="47"/>
      <c r="F120" s="45"/>
      <c r="G120" s="38"/>
    </row>
    <row r="121" spans="1:7" x14ac:dyDescent="0.25">
      <c r="A121" s="4"/>
      <c r="B121" s="40"/>
      <c r="C121" s="43"/>
      <c r="D121" s="45"/>
      <c r="E121" s="47"/>
      <c r="F121" s="45"/>
      <c r="G121" s="38"/>
    </row>
    <row r="122" spans="1:7" x14ac:dyDescent="0.25">
      <c r="A122" s="4"/>
      <c r="B122" s="40"/>
      <c r="C122" s="43"/>
      <c r="D122" s="45"/>
      <c r="E122" s="47"/>
      <c r="F122" s="45"/>
      <c r="G122" s="38"/>
    </row>
    <row r="123" spans="1:7" x14ac:dyDescent="0.25">
      <c r="A123" s="4"/>
      <c r="B123" s="40"/>
      <c r="C123" s="43"/>
      <c r="D123" s="45"/>
      <c r="E123" s="47"/>
      <c r="F123" s="45"/>
      <c r="G123" s="38"/>
    </row>
    <row r="124" spans="1:7" x14ac:dyDescent="0.25">
      <c r="A124" s="4"/>
      <c r="B124" s="40"/>
      <c r="C124" s="43"/>
      <c r="D124" s="45"/>
      <c r="E124" s="47"/>
      <c r="F124" s="45"/>
      <c r="G124" s="38"/>
    </row>
    <row r="125" spans="1:7" x14ac:dyDescent="0.25">
      <c r="A125" s="4"/>
      <c r="B125" s="40"/>
      <c r="C125" s="43"/>
      <c r="D125" s="45"/>
      <c r="E125" s="47"/>
      <c r="F125" s="45"/>
      <c r="G125" s="38"/>
    </row>
    <row r="126" spans="1:7" x14ac:dyDescent="0.25">
      <c r="A126" s="4"/>
      <c r="B126" s="40"/>
      <c r="C126" s="43"/>
      <c r="D126" s="45"/>
      <c r="E126" s="47"/>
      <c r="F126" s="45"/>
      <c r="G126" s="38"/>
    </row>
    <row r="127" spans="1:7" x14ac:dyDescent="0.25">
      <c r="A127" s="4"/>
      <c r="B127" s="40"/>
      <c r="C127" s="43"/>
      <c r="D127" s="45"/>
      <c r="E127" s="47"/>
      <c r="F127" s="45"/>
      <c r="G127" s="38"/>
    </row>
    <row r="128" spans="1:7" x14ac:dyDescent="0.25">
      <c r="A128" s="4"/>
      <c r="B128" s="40"/>
      <c r="C128" s="43"/>
      <c r="D128" s="45"/>
      <c r="E128" s="47"/>
      <c r="F128" s="45"/>
      <c r="G128" s="38"/>
    </row>
    <row r="129" spans="1:7" x14ac:dyDescent="0.25">
      <c r="A129" s="4"/>
      <c r="B129" s="40"/>
      <c r="C129" s="43"/>
      <c r="D129" s="45"/>
      <c r="E129" s="47"/>
      <c r="F129" s="45"/>
      <c r="G129" s="38"/>
    </row>
    <row r="130" spans="1:7" x14ac:dyDescent="0.25">
      <c r="A130" s="4"/>
      <c r="B130" s="40"/>
      <c r="C130" s="43"/>
      <c r="D130" s="45"/>
      <c r="E130" s="47"/>
      <c r="F130" s="45"/>
      <c r="G130" s="38"/>
    </row>
    <row r="131" spans="1:7" x14ac:dyDescent="0.25">
      <c r="A131" s="4"/>
      <c r="B131" s="40"/>
      <c r="C131" s="43"/>
      <c r="D131" s="45"/>
      <c r="E131" s="47"/>
      <c r="F131" s="45"/>
      <c r="G131" s="38"/>
    </row>
    <row r="132" spans="1:7" x14ac:dyDescent="0.25">
      <c r="A132" s="4"/>
      <c r="B132" s="40"/>
      <c r="C132" s="43"/>
      <c r="D132" s="45"/>
      <c r="E132" s="47"/>
      <c r="F132" s="45"/>
      <c r="G132" s="38"/>
    </row>
    <row r="133" spans="1:7" x14ac:dyDescent="0.25">
      <c r="A133" s="4"/>
      <c r="B133" s="40"/>
      <c r="C133" s="43"/>
      <c r="D133" s="45"/>
      <c r="E133" s="47"/>
      <c r="F133" s="45"/>
      <c r="G133" s="38"/>
    </row>
    <row r="134" spans="1:7" x14ac:dyDescent="0.25">
      <c r="A134" s="4"/>
      <c r="B134" s="40"/>
      <c r="C134" s="43"/>
      <c r="D134" s="45"/>
      <c r="E134" s="47"/>
      <c r="F134" s="45"/>
      <c r="G134" s="38"/>
    </row>
    <row r="135" spans="1:7" x14ac:dyDescent="0.25">
      <c r="A135" s="4"/>
      <c r="B135" s="40"/>
      <c r="C135" s="43"/>
      <c r="D135" s="45"/>
      <c r="E135" s="47"/>
      <c r="F135" s="45"/>
      <c r="G135" s="38"/>
    </row>
    <row r="136" spans="1:7" x14ac:dyDescent="0.25">
      <c r="A136" s="4"/>
      <c r="B136" s="40"/>
      <c r="C136" s="43"/>
      <c r="D136" s="45"/>
      <c r="E136" s="47"/>
      <c r="F136" s="45"/>
      <c r="G136" s="38"/>
    </row>
    <row r="137" spans="1:7" x14ac:dyDescent="0.25">
      <c r="A137" s="4"/>
      <c r="B137" s="40"/>
      <c r="C137" s="43"/>
      <c r="D137" s="45"/>
      <c r="E137" s="47"/>
      <c r="F137" s="45"/>
      <c r="G137" s="38"/>
    </row>
    <row r="138" spans="1:7" x14ac:dyDescent="0.25">
      <c r="A138" s="4"/>
      <c r="B138" s="40"/>
      <c r="C138" s="43"/>
      <c r="D138" s="45"/>
      <c r="E138" s="47"/>
      <c r="F138" s="45"/>
      <c r="G138" s="38"/>
    </row>
    <row r="139" spans="1:7" x14ac:dyDescent="0.25">
      <c r="A139" s="4"/>
      <c r="B139" s="40"/>
      <c r="C139" s="43"/>
      <c r="D139" s="45"/>
      <c r="E139" s="47"/>
      <c r="F139" s="45"/>
      <c r="G139" s="38"/>
    </row>
    <row r="140" spans="1:7" x14ac:dyDescent="0.25">
      <c r="A140" s="4"/>
      <c r="B140" s="40"/>
      <c r="C140" s="43"/>
      <c r="D140" s="45"/>
      <c r="E140" s="47"/>
      <c r="F140" s="45"/>
      <c r="G140" s="38"/>
    </row>
    <row r="141" spans="1:7" x14ac:dyDescent="0.25">
      <c r="A141" s="4"/>
      <c r="B141" s="40"/>
      <c r="C141" s="43"/>
      <c r="D141" s="45"/>
      <c r="E141" s="47"/>
      <c r="F141" s="45"/>
      <c r="G141" s="38"/>
    </row>
    <row r="142" spans="1:7" x14ac:dyDescent="0.25">
      <c r="A142" s="4"/>
      <c r="B142" s="40"/>
      <c r="C142" s="43"/>
      <c r="D142" s="45"/>
      <c r="E142" s="47"/>
      <c r="F142" s="45"/>
      <c r="G142" s="38"/>
    </row>
    <row r="143" spans="1:7" x14ac:dyDescent="0.25">
      <c r="A143" s="4"/>
      <c r="B143" s="40"/>
      <c r="C143" s="43"/>
      <c r="D143" s="45"/>
      <c r="E143" s="47"/>
      <c r="F143" s="45"/>
      <c r="G143" s="38"/>
    </row>
    <row r="144" spans="1:7" x14ac:dyDescent="0.25">
      <c r="A144" s="4"/>
      <c r="B144" s="40"/>
      <c r="C144" s="43"/>
      <c r="D144" s="45"/>
      <c r="E144" s="47"/>
      <c r="F144" s="45"/>
      <c r="G144" s="38"/>
    </row>
    <row r="145" spans="1:7" x14ac:dyDescent="0.25">
      <c r="A145" s="4"/>
      <c r="B145" s="40"/>
      <c r="C145" s="43"/>
      <c r="D145" s="45"/>
      <c r="E145" s="47"/>
      <c r="F145" s="45"/>
      <c r="G145" s="38"/>
    </row>
    <row r="146" spans="1:7" x14ac:dyDescent="0.25">
      <c r="A146" s="4"/>
      <c r="B146" s="40"/>
      <c r="C146" s="43"/>
      <c r="D146" s="45"/>
      <c r="E146" s="47"/>
      <c r="F146" s="45"/>
      <c r="G146" s="38"/>
    </row>
    <row r="147" spans="1:7" x14ac:dyDescent="0.25">
      <c r="A147" s="4"/>
      <c r="B147" s="40"/>
      <c r="C147" s="43"/>
      <c r="D147" s="45"/>
      <c r="E147" s="47"/>
      <c r="F147" s="45"/>
      <c r="G147" s="38"/>
    </row>
    <row r="148" spans="1:7" x14ac:dyDescent="0.25">
      <c r="A148" s="4"/>
      <c r="B148" s="40"/>
      <c r="C148" s="43"/>
      <c r="D148" s="45"/>
      <c r="E148" s="47"/>
      <c r="F148" s="45"/>
      <c r="G148" s="38"/>
    </row>
    <row r="149" spans="1:7" x14ac:dyDescent="0.25">
      <c r="A149" s="4"/>
      <c r="B149" s="40"/>
      <c r="C149" s="43"/>
      <c r="D149" s="45"/>
      <c r="E149" s="47"/>
      <c r="F149" s="45"/>
      <c r="G149" s="38"/>
    </row>
    <row r="150" spans="1:7" x14ac:dyDescent="0.25">
      <c r="A150" s="4"/>
      <c r="B150" s="40"/>
      <c r="C150" s="43"/>
      <c r="D150" s="45"/>
      <c r="E150" s="47"/>
      <c r="F150" s="45"/>
      <c r="G150" s="38"/>
    </row>
    <row r="151" spans="1:7" x14ac:dyDescent="0.25">
      <c r="A151" s="4"/>
      <c r="B151" s="40"/>
      <c r="C151" s="43"/>
      <c r="D151" s="45"/>
      <c r="E151" s="47"/>
      <c r="F151" s="45"/>
      <c r="G151" s="38"/>
    </row>
    <row r="152" spans="1:7" x14ac:dyDescent="0.25">
      <c r="A152" s="4"/>
      <c r="B152" s="40"/>
      <c r="C152" s="43"/>
      <c r="D152" s="45"/>
      <c r="E152" s="47"/>
      <c r="F152" s="45"/>
      <c r="G152" s="38"/>
    </row>
    <row r="153" spans="1:7" x14ac:dyDescent="0.25">
      <c r="A153" s="4"/>
      <c r="B153" s="40"/>
      <c r="C153" s="43"/>
      <c r="D153" s="45"/>
      <c r="E153" s="47"/>
      <c r="F153" s="45"/>
      <c r="G153" s="38"/>
    </row>
    <row r="154" spans="1:7" x14ac:dyDescent="0.25">
      <c r="A154" s="4"/>
      <c r="B154" s="40"/>
      <c r="C154" s="43"/>
      <c r="D154" s="45"/>
      <c r="E154" s="47"/>
      <c r="F154" s="45"/>
      <c r="G154" s="38"/>
    </row>
    <row r="155" spans="1:7" x14ac:dyDescent="0.25">
      <c r="A155" s="4"/>
      <c r="B155" s="40"/>
      <c r="C155" s="43"/>
      <c r="D155" s="45"/>
      <c r="E155" s="47"/>
      <c r="F155" s="45"/>
      <c r="G155" s="38"/>
    </row>
  </sheetData>
  <sheetProtection password="E80B" sheet="1" objects="1" scenarios="1" insertRows="0"/>
  <mergeCells count="37">
    <mergeCell ref="A7:B7"/>
    <mergeCell ref="C7:F7"/>
    <mergeCell ref="A8:G8"/>
    <mergeCell ref="A4:B4"/>
    <mergeCell ref="C4:F4"/>
    <mergeCell ref="A5:B5"/>
    <mergeCell ref="C5:F5"/>
    <mergeCell ref="A6:B6"/>
    <mergeCell ref="C6:F6"/>
    <mergeCell ref="A1:B1"/>
    <mergeCell ref="C1:F1"/>
    <mergeCell ref="A2:B2"/>
    <mergeCell ref="C2:F2"/>
    <mergeCell ref="A3:B3"/>
    <mergeCell ref="C3:F3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9:G29"/>
    <mergeCell ref="A31:G31"/>
    <mergeCell ref="F24:G24"/>
    <mergeCell ref="F25:G25"/>
    <mergeCell ref="F26:G26"/>
    <mergeCell ref="F27:G27"/>
    <mergeCell ref="F28:G28"/>
  </mergeCells>
  <phoneticPr fontId="5" type="noConversion"/>
  <conditionalFormatting sqref="B10">
    <cfRule type="cellIs" dxfId="2" priority="2" operator="notBetween">
      <formula>#REF!</formula>
      <formula>#REF!</formula>
    </cfRule>
  </conditionalFormatting>
  <conditionalFormatting sqref="B10">
    <cfRule type="cellIs" dxfId="1" priority="1" operator="notBetween">
      <formula>#REF!</formula>
      <formula>#REF!</formula>
    </cfRule>
  </conditionalFormatting>
  <dataValidations count="1">
    <dataValidation type="list" allowBlank="1" showInputMessage="1" showErrorMessage="1" sqref="D10:D31">
      <formula1>'D:\Marcos\Anexo 17 - Sustentaveis 371 2020 (Salvo automaticamente).xlsx'!itens</formula1>
    </dataValidation>
  </dataValidations>
  <pageMargins left="0.74803149606299213" right="0.27559055118110237" top="1.2204724409448819" bottom="0.78740157480314965" header="0.31496062992125984" footer="0.31496062992125984"/>
  <pageSetup paperSize="9" scale="80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&amp;L&amp;"Calibri,Regular"&amp;K000000&amp;A&amp;Cfl(s). &amp;P/&amp;N&amp;REmitido: &amp;D - &amp;T </oddFooter>
  </headerFooter>
  <rowBreaks count="1" manualBreakCount="1">
    <brk id="97" max="16383" man="1"/>
  </rowBreaks>
  <colBreaks count="1" manualBreakCount="1">
    <brk id="7" max="1048575" man="1"/>
  </col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" operator="notBetween" id="{66245521-2935-A849-B2E1-A9A9552F6C1F}">
            <xm:f>Inicio!#REF!</xm:f>
            <xm:f>Inicio!$C$21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B11:B30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26"/>
  <sheetViews>
    <sheetView topLeftCell="A4" zoomScale="70" zoomScaleNormal="70" workbookViewId="0">
      <selection activeCell="B18" sqref="B18:H18"/>
    </sheetView>
  </sheetViews>
  <sheetFormatPr defaultColWidth="11" defaultRowHeight="15.75" x14ac:dyDescent="0.25"/>
  <cols>
    <col min="1" max="1" width="5.375" bestFit="1" customWidth="1"/>
    <col min="2" max="3" width="13.875" customWidth="1"/>
    <col min="4" max="4" width="11.375" customWidth="1"/>
    <col min="5" max="5" width="15.5" customWidth="1"/>
    <col min="6" max="6" width="17" customWidth="1"/>
    <col min="7" max="7" width="9" customWidth="1"/>
    <col min="8" max="8" width="13.875" customWidth="1"/>
    <col min="9" max="9" width="7" bestFit="1" customWidth="1"/>
  </cols>
  <sheetData>
    <row r="1" spans="1:9" ht="24" customHeight="1" x14ac:dyDescent="0.25">
      <c r="A1" s="296" t="str">
        <f>CONCATENATE(Inicio!A3," ",Inicio!B3)</f>
        <v>Beneficiário: Santa Casa de Misericórdia de Santo Amaro</v>
      </c>
      <c r="B1" s="296"/>
      <c r="C1" s="296"/>
      <c r="D1" s="296"/>
      <c r="E1" s="296"/>
      <c r="F1" s="296"/>
      <c r="G1" s="296"/>
      <c r="H1" s="296"/>
      <c r="I1" s="296"/>
    </row>
    <row r="2" spans="1:9" ht="24" customHeight="1" x14ac:dyDescent="0.25">
      <c r="A2" s="297" t="str">
        <f>CONCATENATE(Inicio!A4," ",Inicio!B4)</f>
        <v>CNPJ: 57.038.952/0001-11</v>
      </c>
      <c r="B2" s="297"/>
      <c r="C2" s="297"/>
      <c r="D2" s="297"/>
      <c r="E2" s="297"/>
      <c r="F2" s="297"/>
      <c r="G2" s="297"/>
      <c r="H2" s="297"/>
      <c r="I2" s="297"/>
    </row>
    <row r="3" spans="1:9" ht="24" customHeight="1" x14ac:dyDescent="0.25">
      <c r="A3" s="294" t="str">
        <f>CONCATENATE(Inicio!A5," ",Inicio!B5," - ",Inicio!B6," - ",Inicio!A7," ",Inicio!B7)</f>
        <v>Endereço: Rua Isabel Schmidt 59 - São Paulo - CEP: 04743-030</v>
      </c>
      <c r="B3" s="294"/>
      <c r="C3" s="294"/>
      <c r="D3" s="294"/>
      <c r="E3" s="294"/>
      <c r="F3" s="294"/>
      <c r="G3" s="294"/>
      <c r="H3" s="294"/>
      <c r="I3" s="294"/>
    </row>
    <row r="4" spans="1:9" ht="24" customHeight="1" x14ac:dyDescent="0.25">
      <c r="A4" s="290" t="s">
        <v>134</v>
      </c>
      <c r="B4" s="290"/>
      <c r="C4" s="298" t="str">
        <f>+Inicio!A21</f>
        <v xml:space="preserve">Prorrogação: </v>
      </c>
      <c r="D4" s="298"/>
      <c r="E4" s="298"/>
      <c r="F4" s="298"/>
      <c r="G4" s="71" t="s">
        <v>14</v>
      </c>
      <c r="H4" s="299">
        <f>+Inicio!G21</f>
        <v>0</v>
      </c>
      <c r="I4" s="299"/>
    </row>
    <row r="5" spans="1:9" ht="24" customHeight="1" x14ac:dyDescent="0.25">
      <c r="A5" s="290" t="s">
        <v>15</v>
      </c>
      <c r="B5" s="290"/>
      <c r="C5" s="291">
        <f>+Inicio!C19</f>
        <v>43871</v>
      </c>
      <c r="D5" s="291"/>
      <c r="E5" s="71" t="s">
        <v>16</v>
      </c>
      <c r="F5" s="72">
        <f>+Inicio!E19</f>
        <v>45291</v>
      </c>
      <c r="G5" s="71" t="s">
        <v>6</v>
      </c>
      <c r="H5" s="292" t="str">
        <f>+Inicio!B26</f>
        <v>09.01.96</v>
      </c>
      <c r="I5" s="292"/>
    </row>
    <row r="6" spans="1:9" ht="24" customHeight="1" x14ac:dyDescent="0.25">
      <c r="A6" s="293" t="s">
        <v>5</v>
      </c>
      <c r="B6" s="293"/>
      <c r="C6" s="294" t="str">
        <f>+Inicio!B28</f>
        <v>Subvenção - Custeio</v>
      </c>
      <c r="D6" s="294"/>
      <c r="E6" s="295"/>
      <c r="F6" s="295"/>
      <c r="G6" s="295"/>
      <c r="H6" s="295"/>
      <c r="I6" s="295"/>
    </row>
    <row r="7" spans="1:9" ht="9" customHeight="1" x14ac:dyDescent="0.25">
      <c r="A7" s="286"/>
      <c r="B7" s="286"/>
      <c r="C7" s="286"/>
      <c r="D7" s="286"/>
      <c r="E7" s="286"/>
      <c r="F7" s="286"/>
      <c r="G7" s="286"/>
      <c r="H7" s="286"/>
      <c r="I7" s="286"/>
    </row>
    <row r="8" spans="1:9" ht="29.1" customHeight="1" x14ac:dyDescent="0.25">
      <c r="A8" s="5" t="s">
        <v>11</v>
      </c>
      <c r="B8" s="287" t="s">
        <v>12</v>
      </c>
      <c r="C8" s="288"/>
      <c r="D8" s="288"/>
      <c r="E8" s="288"/>
      <c r="F8" s="288"/>
      <c r="G8" s="288"/>
      <c r="H8" s="289"/>
      <c r="I8" s="73" t="s">
        <v>13</v>
      </c>
    </row>
    <row r="9" spans="1:9" ht="30" customHeight="1" x14ac:dyDescent="0.25">
      <c r="A9" s="5" t="s">
        <v>135</v>
      </c>
      <c r="B9" s="277" t="s">
        <v>207</v>
      </c>
      <c r="C9" s="278"/>
      <c r="D9" s="278"/>
      <c r="E9" s="278"/>
      <c r="F9" s="278"/>
      <c r="G9" s="278"/>
      <c r="H9" s="279"/>
      <c r="I9" s="115" t="s">
        <v>10</v>
      </c>
    </row>
    <row r="10" spans="1:9" ht="30" customHeight="1" x14ac:dyDescent="0.25">
      <c r="A10" s="5" t="s">
        <v>136</v>
      </c>
      <c r="B10" s="277" t="s">
        <v>61</v>
      </c>
      <c r="C10" s="278"/>
      <c r="D10" s="278"/>
      <c r="E10" s="278"/>
      <c r="F10" s="278"/>
      <c r="G10" s="278"/>
      <c r="H10" s="279"/>
      <c r="I10" s="114"/>
    </row>
    <row r="11" spans="1:9" ht="30" customHeight="1" x14ac:dyDescent="0.25">
      <c r="A11" s="5" t="s">
        <v>137</v>
      </c>
      <c r="B11" s="283" t="s">
        <v>18</v>
      </c>
      <c r="C11" s="284"/>
      <c r="D11" s="284"/>
      <c r="E11" s="284"/>
      <c r="F11" s="284"/>
      <c r="G11" s="284"/>
      <c r="H11" s="285"/>
      <c r="I11" s="114"/>
    </row>
    <row r="12" spans="1:9" ht="30" customHeight="1" x14ac:dyDescent="0.25">
      <c r="A12" s="5" t="s">
        <v>138</v>
      </c>
      <c r="B12" s="283" t="s">
        <v>17</v>
      </c>
      <c r="C12" s="284"/>
      <c r="D12" s="284"/>
      <c r="E12" s="284"/>
      <c r="F12" s="284"/>
      <c r="G12" s="284"/>
      <c r="H12" s="285"/>
      <c r="I12" s="114"/>
    </row>
    <row r="13" spans="1:9" ht="30" customHeight="1" x14ac:dyDescent="0.25">
      <c r="A13" s="5" t="s">
        <v>139</v>
      </c>
      <c r="B13" s="277" t="s">
        <v>65</v>
      </c>
      <c r="C13" s="278"/>
      <c r="D13" s="278"/>
      <c r="E13" s="278"/>
      <c r="F13" s="278"/>
      <c r="G13" s="278"/>
      <c r="H13" s="279"/>
      <c r="I13" s="114"/>
    </row>
    <row r="14" spans="1:9" ht="30" customHeight="1" x14ac:dyDescent="0.25">
      <c r="A14" s="5" t="s">
        <v>140</v>
      </c>
      <c r="B14" s="277" t="s">
        <v>206</v>
      </c>
      <c r="C14" s="278"/>
      <c r="D14" s="278"/>
      <c r="E14" s="278"/>
      <c r="F14" s="278"/>
      <c r="G14" s="278"/>
      <c r="H14" s="279"/>
      <c r="I14" s="114"/>
    </row>
    <row r="15" spans="1:9" ht="30" customHeight="1" x14ac:dyDescent="0.25">
      <c r="A15" s="5" t="s">
        <v>141</v>
      </c>
      <c r="B15" s="283" t="s">
        <v>66</v>
      </c>
      <c r="C15" s="278"/>
      <c r="D15" s="278"/>
      <c r="E15" s="278"/>
      <c r="F15" s="278"/>
      <c r="G15" s="278"/>
      <c r="H15" s="279"/>
      <c r="I15" s="114"/>
    </row>
    <row r="16" spans="1:9" ht="30" customHeight="1" x14ac:dyDescent="0.25">
      <c r="A16" s="5" t="s">
        <v>142</v>
      </c>
      <c r="B16" s="277" t="s">
        <v>67</v>
      </c>
      <c r="C16" s="278"/>
      <c r="D16" s="278"/>
      <c r="E16" s="278"/>
      <c r="F16" s="278"/>
      <c r="G16" s="278"/>
      <c r="H16" s="279"/>
      <c r="I16" s="114"/>
    </row>
    <row r="17" spans="1:9" ht="30" customHeight="1" x14ac:dyDescent="0.25">
      <c r="A17" s="5" t="s">
        <v>143</v>
      </c>
      <c r="B17" s="277" t="s">
        <v>68</v>
      </c>
      <c r="C17" s="278"/>
      <c r="D17" s="278"/>
      <c r="E17" s="278"/>
      <c r="F17" s="278"/>
      <c r="G17" s="278"/>
      <c r="H17" s="279"/>
      <c r="I17" s="114"/>
    </row>
    <row r="18" spans="1:9" ht="30" customHeight="1" x14ac:dyDescent="0.25">
      <c r="A18" s="5" t="s">
        <v>10</v>
      </c>
      <c r="B18" s="277" t="s">
        <v>19</v>
      </c>
      <c r="C18" s="278"/>
      <c r="D18" s="278"/>
      <c r="E18" s="278"/>
      <c r="F18" s="278"/>
      <c r="G18" s="278"/>
      <c r="H18" s="279"/>
      <c r="I18" s="114"/>
    </row>
    <row r="19" spans="1:9" ht="15" customHeight="1" x14ac:dyDescent="0.25">
      <c r="A19" s="282" t="s">
        <v>208</v>
      </c>
      <c r="B19" s="282"/>
      <c r="C19" s="282"/>
      <c r="D19" s="282"/>
      <c r="E19" s="282"/>
      <c r="F19" s="282"/>
      <c r="G19" s="282"/>
      <c r="H19" s="282"/>
      <c r="I19" s="282"/>
    </row>
    <row r="20" spans="1:9" ht="15" customHeight="1" x14ac:dyDescent="0.25">
      <c r="A20" s="281" t="s">
        <v>170</v>
      </c>
      <c r="B20" s="281"/>
      <c r="C20" s="281"/>
      <c r="D20" s="281"/>
      <c r="E20" s="281"/>
      <c r="F20" s="281"/>
      <c r="G20" s="281"/>
      <c r="H20" s="281"/>
      <c r="I20" s="26"/>
    </row>
    <row r="21" spans="1:9" x14ac:dyDescent="0.25">
      <c r="A21" s="281"/>
      <c r="B21" s="281"/>
      <c r="C21" s="281"/>
      <c r="D21" s="281"/>
      <c r="E21" s="281"/>
      <c r="F21" s="281"/>
      <c r="G21" s="281"/>
      <c r="H21" s="281"/>
      <c r="I21" s="26"/>
    </row>
    <row r="22" spans="1:9" x14ac:dyDescent="0.25">
      <c r="I22" s="74"/>
    </row>
    <row r="23" spans="1:9" x14ac:dyDescent="0.25">
      <c r="A23" s="280" t="str">
        <f>+Inicio!A42</f>
        <v>São Paulo, 13 de outubro de 2021</v>
      </c>
      <c r="B23" s="280"/>
      <c r="C23" s="280"/>
      <c r="I23" s="74"/>
    </row>
    <row r="24" spans="1:9" x14ac:dyDescent="0.25">
      <c r="B24" s="25"/>
      <c r="I24" s="74"/>
    </row>
    <row r="25" spans="1:9" x14ac:dyDescent="0.25">
      <c r="I25" s="70"/>
    </row>
    <row r="26" spans="1:9" x14ac:dyDescent="0.25">
      <c r="I26" s="70"/>
    </row>
  </sheetData>
  <sheetProtection password="E80B" sheet="1" objects="1"/>
  <mergeCells count="27">
    <mergeCell ref="A1:I1"/>
    <mergeCell ref="A2:I2"/>
    <mergeCell ref="A3:I3"/>
    <mergeCell ref="A4:B4"/>
    <mergeCell ref="C4:F4"/>
    <mergeCell ref="H4:I4"/>
    <mergeCell ref="A7:I7"/>
    <mergeCell ref="B8:H8"/>
    <mergeCell ref="B9:H9"/>
    <mergeCell ref="B10:H10"/>
    <mergeCell ref="A5:B5"/>
    <mergeCell ref="C5:D5"/>
    <mergeCell ref="H5:I5"/>
    <mergeCell ref="A6:B6"/>
    <mergeCell ref="C6:D6"/>
    <mergeCell ref="E6:I6"/>
    <mergeCell ref="B13:H13"/>
    <mergeCell ref="B14:H14"/>
    <mergeCell ref="B15:H15"/>
    <mergeCell ref="B11:H11"/>
    <mergeCell ref="B12:H12"/>
    <mergeCell ref="B16:H16"/>
    <mergeCell ref="B17:H17"/>
    <mergeCell ref="B18:H18"/>
    <mergeCell ref="A23:C23"/>
    <mergeCell ref="A20:H21"/>
    <mergeCell ref="A19:I19"/>
  </mergeCells>
  <phoneticPr fontId="5" type="noConversion"/>
  <pageMargins left="0.35433070866141736" right="0.27559055118110237" top="1.6141732283464567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
&amp;"-,Negrito"&amp;22SANTA CASA DE MISERICORDIA DE SANTO AMARO</oddHeader>
    <oddFooter xml:space="preserve">&amp;L&amp;"Calibri,Regular"&amp;K000000&amp;A&amp;REmitido: &amp;D - &amp;T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3"/>
  <sheetViews>
    <sheetView showZeros="0" tabSelected="1" workbookViewId="0">
      <selection activeCell="C7" sqref="C7:E11"/>
    </sheetView>
  </sheetViews>
  <sheetFormatPr defaultColWidth="11" defaultRowHeight="15.75" x14ac:dyDescent="0.25"/>
  <cols>
    <col min="1" max="5" width="17.375" customWidth="1"/>
    <col min="6" max="6" width="1.875" customWidth="1"/>
    <col min="7" max="7" width="19.625" customWidth="1"/>
    <col min="8" max="11" width="17" customWidth="1"/>
    <col min="12" max="12" width="1.875" customWidth="1"/>
  </cols>
  <sheetData>
    <row r="1" spans="1:20" s="2" customFormat="1" ht="32.1" customHeight="1" x14ac:dyDescent="0.25">
      <c r="A1" s="238" t="s">
        <v>126</v>
      </c>
      <c r="B1" s="238"/>
      <c r="C1" s="319" t="str">
        <f>+Inicio!B1</f>
        <v>SECRETARIA DE ESTADO DA SAÚDE DE SÃO PAULO</v>
      </c>
      <c r="D1" s="319"/>
      <c r="E1" s="319"/>
      <c r="F1" s="1"/>
      <c r="G1" s="240" t="s">
        <v>92</v>
      </c>
      <c r="H1" s="241"/>
      <c r="I1" s="241"/>
      <c r="J1" s="241"/>
      <c r="K1" s="242"/>
      <c r="L1" s="1"/>
      <c r="M1" s="318" t="s">
        <v>120</v>
      </c>
      <c r="N1" s="318"/>
      <c r="O1" s="318"/>
      <c r="P1" s="318"/>
      <c r="Q1" s="318"/>
      <c r="R1" s="318"/>
      <c r="S1" s="318"/>
      <c r="T1" s="318"/>
    </row>
    <row r="2" spans="1:20" s="2" customFormat="1" ht="15" customHeight="1" x14ac:dyDescent="0.25">
      <c r="A2" s="238" t="s">
        <v>127</v>
      </c>
      <c r="B2" s="238"/>
      <c r="C2" s="319" t="str">
        <f>+Inicio!B3</f>
        <v>Santa Casa de Misericórdia de Santo Amaro</v>
      </c>
      <c r="D2" s="319"/>
      <c r="E2" s="319"/>
      <c r="F2" s="1"/>
      <c r="G2" s="340" t="s">
        <v>119</v>
      </c>
      <c r="H2" s="341"/>
      <c r="I2" s="344" t="str">
        <f>+Inicio!B30</f>
        <v>Fundo Estadual de Saúde</v>
      </c>
      <c r="J2" s="344"/>
      <c r="K2" s="345"/>
      <c r="L2" s="1"/>
      <c r="M2" s="348" t="s">
        <v>121</v>
      </c>
      <c r="N2" s="348"/>
      <c r="O2" s="348"/>
      <c r="P2" s="348"/>
      <c r="Q2" s="348"/>
      <c r="R2" s="348"/>
      <c r="S2" s="337">
        <f>+E44</f>
        <v>5138736.37</v>
      </c>
      <c r="T2" s="338"/>
    </row>
    <row r="3" spans="1:20" s="2" customFormat="1" ht="15" customHeight="1" x14ac:dyDescent="0.25">
      <c r="A3" s="238" t="s">
        <v>1</v>
      </c>
      <c r="B3" s="238"/>
      <c r="C3" s="319" t="str">
        <f>+Inicio!B4</f>
        <v>57.038.952/0001-11</v>
      </c>
      <c r="D3" s="319"/>
      <c r="E3" s="319"/>
      <c r="F3" s="1"/>
      <c r="G3" s="342"/>
      <c r="H3" s="343"/>
      <c r="I3" s="346"/>
      <c r="J3" s="346"/>
      <c r="K3" s="347"/>
      <c r="L3" s="1"/>
      <c r="M3" s="348"/>
      <c r="N3" s="348"/>
      <c r="O3" s="348"/>
      <c r="P3" s="348"/>
      <c r="Q3" s="348"/>
      <c r="R3" s="348"/>
      <c r="S3" s="338"/>
      <c r="T3" s="338"/>
    </row>
    <row r="4" spans="1:20" s="2" customFormat="1" ht="15" customHeight="1" x14ac:dyDescent="0.25">
      <c r="A4" s="238" t="s">
        <v>2</v>
      </c>
      <c r="B4" s="238"/>
      <c r="C4" s="319" t="str">
        <f>CONCATENATE(Inicio!B5," - ",Inicio!B6," - ",Inicio!B7)</f>
        <v>Rua Isabel Schmidt 59 - São Paulo - 04743-030</v>
      </c>
      <c r="D4" s="319"/>
      <c r="E4" s="319"/>
      <c r="F4" s="1"/>
      <c r="G4" s="349" t="s">
        <v>93</v>
      </c>
      <c r="H4" s="349" t="s">
        <v>94</v>
      </c>
      <c r="I4" s="349" t="s">
        <v>95</v>
      </c>
      <c r="J4" s="349" t="s">
        <v>96</v>
      </c>
      <c r="K4" s="349" t="s">
        <v>97</v>
      </c>
      <c r="L4" s="1"/>
      <c r="M4" s="348" t="s">
        <v>122</v>
      </c>
      <c r="N4" s="348"/>
      <c r="O4" s="348"/>
      <c r="P4" s="348"/>
      <c r="Q4" s="348"/>
      <c r="R4" s="348"/>
      <c r="S4" s="337">
        <f ca="1">+I42+J42</f>
        <v>3926695.47</v>
      </c>
      <c r="T4" s="338"/>
    </row>
    <row r="5" spans="1:20" s="2" customFormat="1" ht="15" customHeight="1" x14ac:dyDescent="0.25">
      <c r="A5" s="238" t="s">
        <v>30</v>
      </c>
      <c r="B5" s="238"/>
      <c r="C5" s="319" t="str">
        <f>+Inicio!B8</f>
        <v>Roberto Magno Leite Pereira</v>
      </c>
      <c r="D5" s="319"/>
      <c r="E5" s="319"/>
      <c r="F5" s="1"/>
      <c r="G5" s="350"/>
      <c r="H5" s="350"/>
      <c r="I5" s="350"/>
      <c r="J5" s="350"/>
      <c r="K5" s="350"/>
      <c r="L5" s="1"/>
      <c r="M5" s="348"/>
      <c r="N5" s="348"/>
      <c r="O5" s="348"/>
      <c r="P5" s="348"/>
      <c r="Q5" s="348"/>
      <c r="R5" s="348"/>
      <c r="S5" s="338"/>
      <c r="T5" s="338"/>
    </row>
    <row r="6" spans="1:20" s="2" customFormat="1" ht="15" customHeight="1" x14ac:dyDescent="0.25">
      <c r="A6" s="238" t="s">
        <v>69</v>
      </c>
      <c r="B6" s="238"/>
      <c r="C6" s="319" t="str">
        <f>+Inicio!B11</f>
        <v>083.949.488-20</v>
      </c>
      <c r="D6" s="319"/>
      <c r="E6" s="319"/>
      <c r="F6" s="1"/>
      <c r="G6" s="350"/>
      <c r="H6" s="350"/>
      <c r="I6" s="350"/>
      <c r="J6" s="350"/>
      <c r="K6" s="350"/>
      <c r="L6" s="1"/>
      <c r="M6" s="348" t="s">
        <v>123</v>
      </c>
      <c r="N6" s="348"/>
      <c r="O6" s="348"/>
      <c r="P6" s="348"/>
      <c r="Q6" s="348"/>
      <c r="R6" s="348"/>
      <c r="S6" s="337">
        <f ca="1">(+E41-(S4-E43))</f>
        <v>1212040.8999999994</v>
      </c>
      <c r="T6" s="338"/>
    </row>
    <row r="7" spans="1:20" s="2" customFormat="1" ht="18" customHeight="1" x14ac:dyDescent="0.25">
      <c r="A7" s="238" t="s">
        <v>70</v>
      </c>
      <c r="B7" s="238"/>
      <c r="C7" s="319" t="str">
        <f>+Inicio!B24</f>
        <v>Contrib.  desenvolv. de uma Rede Hosp. de refer. na Região, capaz de prestar servs. de saúde de qualidade e resolutivos, de média e de alta complex., que atendam às necessid. e demandas da pop., em especial aquelas encaminhadas pelo setor de regulação  e integrar-se à rede de atenção à saúde do Estado, mediante a transf. de recursos financ. dest. às desp.  de Apoio Financ. Geral Custeio - Aquis. de Mat. de Consumo e Prest. de Servs.</v>
      </c>
      <c r="D7" s="319"/>
      <c r="E7" s="319"/>
      <c r="F7" s="1"/>
      <c r="G7" s="350"/>
      <c r="H7" s="350"/>
      <c r="I7" s="350"/>
      <c r="J7" s="350"/>
      <c r="K7" s="350"/>
      <c r="L7" s="1"/>
      <c r="M7" s="348"/>
      <c r="N7" s="348"/>
      <c r="O7" s="348"/>
      <c r="P7" s="348"/>
      <c r="Q7" s="348"/>
      <c r="R7" s="348"/>
      <c r="S7" s="338"/>
      <c r="T7" s="338"/>
    </row>
    <row r="8" spans="1:20" s="2" customFormat="1" ht="18" customHeight="1" x14ac:dyDescent="0.25">
      <c r="A8" s="238"/>
      <c r="B8" s="238"/>
      <c r="C8" s="319"/>
      <c r="D8" s="319"/>
      <c r="E8" s="319"/>
      <c r="F8" s="1"/>
      <c r="G8" s="350"/>
      <c r="H8" s="350"/>
      <c r="I8" s="350"/>
      <c r="J8" s="350"/>
      <c r="K8" s="350"/>
      <c r="L8" s="1"/>
      <c r="M8" s="348" t="s">
        <v>124</v>
      </c>
      <c r="N8" s="348"/>
      <c r="O8" s="348"/>
      <c r="P8" s="348"/>
      <c r="Q8" s="348"/>
      <c r="R8" s="348"/>
      <c r="S8" s="337">
        <f>+Inicio!F35</f>
        <v>0</v>
      </c>
      <c r="T8" s="338"/>
    </row>
    <row r="9" spans="1:20" s="2" customFormat="1" ht="18" customHeight="1" x14ac:dyDescent="0.25">
      <c r="A9" s="238"/>
      <c r="B9" s="238"/>
      <c r="C9" s="319"/>
      <c r="D9" s="319"/>
      <c r="E9" s="319"/>
      <c r="F9" s="1"/>
      <c r="G9" s="351"/>
      <c r="H9" s="351"/>
      <c r="I9" s="351"/>
      <c r="J9" s="351"/>
      <c r="K9" s="351"/>
      <c r="L9" s="1"/>
      <c r="M9" s="348"/>
      <c r="N9" s="348"/>
      <c r="O9" s="348"/>
      <c r="P9" s="348"/>
      <c r="Q9" s="348"/>
      <c r="R9" s="348"/>
      <c r="S9" s="338"/>
      <c r="T9" s="338"/>
    </row>
    <row r="10" spans="1:20" ht="15" customHeight="1" x14ac:dyDescent="0.25">
      <c r="A10" s="238"/>
      <c r="B10" s="238"/>
      <c r="C10" s="319"/>
      <c r="D10" s="319"/>
      <c r="E10" s="319"/>
      <c r="F10" s="1"/>
      <c r="G10" s="306" t="s">
        <v>104</v>
      </c>
      <c r="H10" s="308">
        <f ca="1">+J10+K10</f>
        <v>0</v>
      </c>
      <c r="I10" s="308">
        <f>+SUMIF(DespExeAnterior!$E$10:$E$1498,TEXT(G10,1),DespExeAnterior!$F$10:$F$1498)</f>
        <v>0</v>
      </c>
      <c r="J10" s="308">
        <f>SUMPRODUCT(('DespMes '!F$10:F$2238)*('DespMes '!E$10:E$2238=TEXT(G10,1)))</f>
        <v>0</v>
      </c>
      <c r="K10" s="308">
        <f ca="1">+SUMIF(DespProvisionadas!$E$10:$E$1478,TEXT(G10,1),DespProvisionadas!$F$10:$F$1454)</f>
        <v>0</v>
      </c>
      <c r="L10" s="1"/>
      <c r="M10" s="348" t="s">
        <v>125</v>
      </c>
      <c r="N10" s="348"/>
      <c r="O10" s="348"/>
      <c r="P10" s="348"/>
      <c r="Q10" s="348"/>
      <c r="R10" s="348"/>
      <c r="S10" s="339">
        <f ca="1">+S6-S8</f>
        <v>1212040.8999999994</v>
      </c>
      <c r="T10" s="338"/>
    </row>
    <row r="11" spans="1:20" x14ac:dyDescent="0.25">
      <c r="A11" s="238"/>
      <c r="B11" s="238"/>
      <c r="C11" s="319"/>
      <c r="D11" s="319"/>
      <c r="E11" s="319"/>
      <c r="F11" s="1"/>
      <c r="G11" s="307"/>
      <c r="H11" s="309"/>
      <c r="I11" s="309"/>
      <c r="J11" s="309"/>
      <c r="K11" s="309"/>
      <c r="L11" s="1"/>
      <c r="M11" s="348"/>
      <c r="N11" s="348"/>
      <c r="O11" s="348"/>
      <c r="P11" s="348"/>
      <c r="Q11" s="348"/>
      <c r="R11" s="348"/>
      <c r="S11" s="338"/>
      <c r="T11" s="338"/>
    </row>
    <row r="12" spans="1:20" s="2" customFormat="1" ht="15" customHeight="1" x14ac:dyDescent="0.25">
      <c r="A12" s="238" t="s">
        <v>71</v>
      </c>
      <c r="B12" s="238"/>
      <c r="C12" s="320">
        <f>+Inicio!F17</f>
        <v>2020</v>
      </c>
      <c r="D12" s="321"/>
      <c r="E12" s="321"/>
      <c r="F12" s="1"/>
      <c r="G12" s="306" t="s">
        <v>105</v>
      </c>
      <c r="H12" s="308">
        <f ca="1">+J12+K12</f>
        <v>0</v>
      </c>
      <c r="I12" s="308">
        <f ca="1">+SUMIF(DespExeAnterior!$E$10:$E$1498,TEXT(G12,1),DespExeAnterior!$F$10:$F$1461)</f>
        <v>0</v>
      </c>
      <c r="J12" s="308">
        <f>SUMPRODUCT(('DespMes '!F$10:F$2238)*('DespMes '!E$10:E$2238=TEXT(G12,1)))</f>
        <v>0</v>
      </c>
      <c r="K12" s="308">
        <f ca="1">+SUMIF(DespProvisionadas!$E$10:$E$1478,TEXT(G12,1),DespProvisionadas!$F$10:$F$1454)</f>
        <v>0</v>
      </c>
      <c r="L12" s="1"/>
      <c r="M12" s="232"/>
      <c r="N12" s="232"/>
      <c r="O12" s="232"/>
      <c r="P12" s="232"/>
      <c r="Q12" s="232"/>
      <c r="R12" s="232"/>
      <c r="S12" s="232"/>
      <c r="T12" s="232"/>
    </row>
    <row r="13" spans="1:20" s="2" customFormat="1" ht="15" customHeight="1" x14ac:dyDescent="0.25">
      <c r="A13" s="238" t="s">
        <v>72</v>
      </c>
      <c r="B13" s="238"/>
      <c r="C13" s="319" t="str">
        <f>+Inicio!B30</f>
        <v>Fundo Estadual de Saúde</v>
      </c>
      <c r="D13" s="319"/>
      <c r="E13" s="319"/>
      <c r="F13" s="1"/>
      <c r="G13" s="307"/>
      <c r="H13" s="309"/>
      <c r="I13" s="309"/>
      <c r="J13" s="309"/>
      <c r="K13" s="309"/>
      <c r="L13" s="1"/>
      <c r="M13" s="300" t="s">
        <v>446</v>
      </c>
      <c r="N13" s="300"/>
      <c r="O13" s="300"/>
      <c r="P13" s="300"/>
      <c r="Q13" s="300"/>
      <c r="R13" s="300"/>
      <c r="S13" s="300"/>
      <c r="T13" s="300"/>
    </row>
    <row r="14" spans="1:20" s="2" customFormat="1" ht="15" customHeight="1" x14ac:dyDescent="0.25">
      <c r="A14" s="333"/>
      <c r="B14" s="333"/>
      <c r="C14" s="333"/>
      <c r="D14" s="333"/>
      <c r="E14" s="333"/>
      <c r="F14" s="1"/>
      <c r="G14" s="306" t="s">
        <v>106</v>
      </c>
      <c r="H14" s="308">
        <f ca="1">+J14+K14</f>
        <v>576170.48</v>
      </c>
      <c r="I14" s="308">
        <f ca="1">+SUMIF(DespExeAnterior!$E$10:$E$1498,TEXT(G14,1),DespExeAnterior!$F$10:$F$1461)</f>
        <v>0</v>
      </c>
      <c r="J14" s="308">
        <f>SUMPRODUCT(('DespMes '!F$10:F$2238)*('DespMes '!E$10:E$2238=TEXT(G14,1)))</f>
        <v>576170.48</v>
      </c>
      <c r="K14" s="308">
        <f ca="1">+SUMIF(DespProvisionadas!$E$10:$E$1478,TEXT(G14,1),DespProvisionadas!$F$10:$F$1454)</f>
        <v>0</v>
      </c>
      <c r="L14" s="1"/>
      <c r="M14" s="300"/>
      <c r="N14" s="300"/>
      <c r="O14" s="300"/>
      <c r="P14" s="300"/>
      <c r="Q14" s="300"/>
      <c r="R14" s="300"/>
      <c r="S14" s="300"/>
      <c r="T14" s="300"/>
    </row>
    <row r="15" spans="1:20" s="2" customFormat="1" ht="15" customHeight="1" x14ac:dyDescent="0.25">
      <c r="A15" s="332" t="s">
        <v>75</v>
      </c>
      <c r="B15" s="332"/>
      <c r="C15" s="16" t="s">
        <v>45</v>
      </c>
      <c r="D15" s="16" t="s">
        <v>73</v>
      </c>
      <c r="E15" s="34" t="s">
        <v>74</v>
      </c>
      <c r="F15" s="1"/>
      <c r="G15" s="307"/>
      <c r="H15" s="309"/>
      <c r="I15" s="309"/>
      <c r="J15" s="309"/>
      <c r="K15" s="309"/>
      <c r="L15" s="1"/>
      <c r="M15" s="300"/>
      <c r="N15" s="300"/>
      <c r="O15" s="300"/>
      <c r="P15" s="300"/>
      <c r="Q15" s="300"/>
      <c r="R15" s="300"/>
      <c r="S15" s="300"/>
      <c r="T15" s="300"/>
    </row>
    <row r="16" spans="1:20" s="2" customFormat="1" ht="15" customHeight="1" x14ac:dyDescent="0.25">
      <c r="A16" s="334" t="str">
        <f>+Inicio!A18 &amp; Inicio!B18</f>
        <v>Convênio atual:371/2020</v>
      </c>
      <c r="B16" s="335"/>
      <c r="C16" s="30">
        <f>+Inicio!C19</f>
        <v>43871</v>
      </c>
      <c r="D16" s="30">
        <f>+Inicio!E19</f>
        <v>45291</v>
      </c>
      <c r="E16" s="29">
        <f>+Inicio!G19</f>
        <v>22415856</v>
      </c>
      <c r="F16" s="1"/>
      <c r="G16" s="306" t="s">
        <v>107</v>
      </c>
      <c r="H16" s="308">
        <f ca="1">+J16+K16</f>
        <v>413723.35000000003</v>
      </c>
      <c r="I16" s="308">
        <f ca="1">+SUMIF(DespExeAnterior!$E$10:$E$1498,TEXT(G16,1),DespExeAnterior!$F$10:$F$1461)</f>
        <v>0</v>
      </c>
      <c r="J16" s="308">
        <f>SUMPRODUCT(('DespMes '!F$10:F$2238)*('DespMes '!E$10:E$2238=TEXT(G16,1)))</f>
        <v>413723.35000000003</v>
      </c>
      <c r="K16" s="308">
        <f ca="1">+SUMIF(DespProvisionadas!$E$10:$E$1478,TEXT(G16,1),DespProvisionadas!$F$10:$F$1454)</f>
        <v>0</v>
      </c>
      <c r="L16" s="1"/>
      <c r="M16" s="300"/>
      <c r="N16" s="300"/>
      <c r="O16" s="300"/>
      <c r="P16" s="300"/>
      <c r="Q16" s="300"/>
      <c r="R16" s="300"/>
      <c r="S16" s="300"/>
      <c r="T16" s="300"/>
    </row>
    <row r="17" spans="1:20" s="2" customFormat="1" ht="15" customHeight="1" x14ac:dyDescent="0.25">
      <c r="A17" s="336" t="str">
        <f>+Inicio!A20</f>
        <v>Aditamento:</v>
      </c>
      <c r="B17" s="335"/>
      <c r="C17" s="30">
        <f>+Inicio!C20</f>
        <v>0</v>
      </c>
      <c r="D17" s="30">
        <f>+Inicio!E20</f>
        <v>0</v>
      </c>
      <c r="E17" s="29">
        <f>+Inicio!G20</f>
        <v>0</v>
      </c>
      <c r="F17" s="1"/>
      <c r="G17" s="307"/>
      <c r="H17" s="309"/>
      <c r="I17" s="309"/>
      <c r="J17" s="309"/>
      <c r="K17" s="309"/>
      <c r="L17" s="1"/>
      <c r="M17" s="80"/>
      <c r="N17" s="80"/>
      <c r="O17" s="80"/>
      <c r="P17" s="80"/>
      <c r="Q17" s="80"/>
      <c r="R17" s="80"/>
      <c r="S17" s="80"/>
      <c r="T17" s="80"/>
    </row>
    <row r="18" spans="1:20" s="2" customFormat="1" ht="15" customHeight="1" x14ac:dyDescent="0.25">
      <c r="A18" s="334" t="str">
        <f>+Inicio!A21</f>
        <v xml:space="preserve">Prorrogação: </v>
      </c>
      <c r="B18" s="335"/>
      <c r="C18" s="30">
        <f>+Inicio!C21</f>
        <v>0</v>
      </c>
      <c r="D18" s="30">
        <f>+Inicio!E21</f>
        <v>0</v>
      </c>
      <c r="E18" s="29">
        <f>+Inicio!G21</f>
        <v>0</v>
      </c>
      <c r="F18" s="1"/>
      <c r="G18" s="306" t="s">
        <v>108</v>
      </c>
      <c r="H18" s="308">
        <f ca="1">+J18+K18</f>
        <v>0</v>
      </c>
      <c r="I18" s="308">
        <f ca="1">+SUMIF(DespExeAnterior!$E$10:$E$1498,TEXT(G18,1),DespExeAnterior!$F$10:$F$1461)</f>
        <v>0</v>
      </c>
      <c r="J18" s="308">
        <f>SUMPRODUCT(('DespMes '!F$10:F$2238)*('DespMes '!E$10:E$2238=TEXT(G18,1)))</f>
        <v>0</v>
      </c>
      <c r="K18" s="308">
        <f ca="1">+SUMIF(DespProvisionadas!$E$10:$E$1478,TEXT(G18,1),DespProvisionadas!$F$10:$F$1454)</f>
        <v>0</v>
      </c>
      <c r="L18" s="1"/>
      <c r="M18" s="80"/>
      <c r="N18" s="80"/>
      <c r="O18" s="80"/>
      <c r="P18" s="80"/>
      <c r="Q18" s="80"/>
      <c r="R18" s="80"/>
      <c r="S18" s="80"/>
      <c r="T18" s="80"/>
    </row>
    <row r="19" spans="1:20" s="2" customFormat="1" ht="15" customHeight="1" x14ac:dyDescent="0.25">
      <c r="A19" s="254"/>
      <c r="B19" s="254"/>
      <c r="C19" s="254"/>
      <c r="D19" s="254"/>
      <c r="E19" s="254"/>
      <c r="F19" s="1"/>
      <c r="G19" s="307"/>
      <c r="H19" s="309"/>
      <c r="I19" s="309"/>
      <c r="J19" s="309"/>
      <c r="K19" s="309"/>
      <c r="L19" s="1"/>
      <c r="M19" s="80"/>
      <c r="N19" s="80"/>
      <c r="O19" s="80"/>
      <c r="P19" s="80"/>
      <c r="Q19" s="80"/>
      <c r="R19" s="80"/>
      <c r="S19" s="80"/>
      <c r="T19" s="80"/>
    </row>
    <row r="20" spans="1:20" s="2" customFormat="1" ht="20.100000000000001" customHeight="1" x14ac:dyDescent="0.25">
      <c r="A20" s="240" t="s">
        <v>20</v>
      </c>
      <c r="B20" s="241"/>
      <c r="C20" s="241"/>
      <c r="D20" s="241"/>
      <c r="E20" s="242"/>
      <c r="F20" s="1"/>
      <c r="G20" s="306" t="s">
        <v>109</v>
      </c>
      <c r="H20" s="308">
        <f ca="1">+J20+K20</f>
        <v>0</v>
      </c>
      <c r="I20" s="308">
        <f ca="1">+SUMIF(DespExeAnterior!$E$10:$E$1498,TEXT(G20,1),DespExeAnterior!$F$10:$F$1461)</f>
        <v>0</v>
      </c>
      <c r="J20" s="308">
        <f>SUMPRODUCT(('DespMes '!F$10:F$2238)*('DespMes '!E$10:E$2238=TEXT(G20,1)))</f>
        <v>0</v>
      </c>
      <c r="K20" s="308">
        <f ca="1">+SUMIF(DespProvisionadas!$E$10:$E$1478,TEXT(G20,1),DespProvisionadas!$F$10:$F$1454)</f>
        <v>0</v>
      </c>
      <c r="L20" s="1"/>
      <c r="M20" s="80"/>
      <c r="N20" s="80"/>
      <c r="O20" s="80"/>
      <c r="P20" s="80"/>
      <c r="Q20" s="80"/>
      <c r="R20" s="80"/>
      <c r="S20" s="80"/>
      <c r="T20" s="80"/>
    </row>
    <row r="21" spans="1:20" ht="17.100000000000001" customHeight="1" x14ac:dyDescent="0.25">
      <c r="A21" s="326" t="s">
        <v>76</v>
      </c>
      <c r="B21" s="326" t="s">
        <v>21</v>
      </c>
      <c r="C21" s="326" t="s">
        <v>77</v>
      </c>
      <c r="D21" s="326" t="s">
        <v>78</v>
      </c>
      <c r="E21" s="326" t="s">
        <v>22</v>
      </c>
      <c r="F21" s="1"/>
      <c r="G21" s="307"/>
      <c r="H21" s="309"/>
      <c r="I21" s="309"/>
      <c r="J21" s="309"/>
      <c r="K21" s="309"/>
      <c r="L21" s="1"/>
      <c r="M21" s="301" t="str">
        <f>+Inicio!A42</f>
        <v>São Paulo, 13 de outubro de 2021</v>
      </c>
      <c r="N21" s="301"/>
      <c r="O21" s="301"/>
      <c r="P21" s="301"/>
      <c r="Q21" s="13"/>
      <c r="R21" s="13"/>
      <c r="S21" s="13"/>
      <c r="T21" s="13"/>
    </row>
    <row r="22" spans="1:20" x14ac:dyDescent="0.25">
      <c r="A22" s="327"/>
      <c r="B22" s="327"/>
      <c r="C22" s="327"/>
      <c r="D22" s="327"/>
      <c r="E22" s="327"/>
      <c r="F22" s="1"/>
      <c r="G22" s="306" t="s">
        <v>110</v>
      </c>
      <c r="H22" s="308">
        <f ca="1">+J22+K22</f>
        <v>0</v>
      </c>
      <c r="I22" s="308">
        <f ca="1">+SUMIF(DespExeAnterior!$E$10:$E$1498,TEXT(G22,1),DespExeAnterior!$F$10:$F$1461)</f>
        <v>0</v>
      </c>
      <c r="J22" s="308">
        <f>SUMPRODUCT(('DespMes '!F$10:F$2238)*('DespMes '!E$10:E$2238=TEXT(G22,1)))</f>
        <v>0</v>
      </c>
      <c r="K22" s="308">
        <f ca="1">+SUMIF(DespProvisionadas!$E$10:$E$1478,TEXT(G22,1),DespProvisionadas!$F$10:$F$1454)</f>
        <v>0</v>
      </c>
      <c r="L22" s="1"/>
      <c r="M22" s="302"/>
      <c r="N22" s="302"/>
      <c r="O22" s="302"/>
      <c r="P22" s="302"/>
      <c r="Q22" s="13"/>
      <c r="R22" s="13"/>
      <c r="S22" s="13"/>
      <c r="T22" s="13"/>
    </row>
    <row r="23" spans="1:20" x14ac:dyDescent="0.25">
      <c r="A23" s="328"/>
      <c r="B23" s="328"/>
      <c r="C23" s="328"/>
      <c r="D23" s="328"/>
      <c r="E23" s="328"/>
      <c r="F23" s="1"/>
      <c r="G23" s="307"/>
      <c r="H23" s="309"/>
      <c r="I23" s="309"/>
      <c r="J23" s="309"/>
      <c r="K23" s="309"/>
      <c r="L23" s="1"/>
      <c r="M23" s="302"/>
      <c r="N23" s="302"/>
      <c r="O23" s="302"/>
      <c r="P23" s="302"/>
      <c r="Q23" s="13"/>
      <c r="R23" s="13"/>
      <c r="S23" s="13"/>
      <c r="T23" s="13"/>
    </row>
    <row r="24" spans="1:20" s="2" customFormat="1" ht="14.1" customHeight="1" x14ac:dyDescent="0.25">
      <c r="A24" s="178">
        <f>+Repasses!C10</f>
        <v>43916</v>
      </c>
      <c r="B24" s="57">
        <f>+Repasses!D10</f>
        <v>933994</v>
      </c>
      <c r="C24" s="178">
        <f>+Repasses!E10</f>
        <v>43916</v>
      </c>
      <c r="D24" s="179" t="str">
        <f>+Repasses!F10</f>
        <v>202.003.250.019.059</v>
      </c>
      <c r="E24" s="57">
        <f>+Repasses!G10</f>
        <v>933994</v>
      </c>
      <c r="F24" s="1"/>
      <c r="G24" s="306" t="s">
        <v>111</v>
      </c>
      <c r="H24" s="308">
        <f ca="1">+J24+K24</f>
        <v>1923679.61</v>
      </c>
      <c r="I24" s="308">
        <f ca="1">+SUMIF(DespExeAnterior!$E$10:$E$1498,TEXT(G24,1),DespExeAnterior!$F$10:$F$1461)</f>
        <v>0</v>
      </c>
      <c r="J24" s="308">
        <f>SUMPRODUCT(('DespMes '!F$10:F$2238)*('DespMes '!E$10:E$2238=TEXT(G24,1)))</f>
        <v>1923679.61</v>
      </c>
      <c r="K24" s="308">
        <f ca="1">+SUMIF(DespProvisionadas!$E$10:$E$1478,TEXT(G24,1),DespProvisionadas!$F$10:$F$1454)</f>
        <v>0</v>
      </c>
      <c r="L24" s="1"/>
      <c r="M24" s="302"/>
      <c r="N24" s="302"/>
      <c r="O24" s="302"/>
      <c r="P24" s="302"/>
      <c r="Q24" s="13"/>
      <c r="R24" s="13"/>
      <c r="S24" s="13"/>
      <c r="T24" s="13"/>
    </row>
    <row r="25" spans="1:20" s="2" customFormat="1" ht="21" customHeight="1" x14ac:dyDescent="0.25">
      <c r="A25" s="178">
        <f>+Repasses!C11</f>
        <v>43948</v>
      </c>
      <c r="B25" s="57">
        <f>+Repasses!D11</f>
        <v>466997</v>
      </c>
      <c r="C25" s="178">
        <f>+Repasses!E11</f>
        <v>43948</v>
      </c>
      <c r="D25" s="179" t="str">
        <f>+Repasses!F11</f>
        <v>202.004.240.033.288</v>
      </c>
      <c r="E25" s="57">
        <f>+Repasses!G11</f>
        <v>466997</v>
      </c>
      <c r="F25" s="1"/>
      <c r="G25" s="307"/>
      <c r="H25" s="309"/>
      <c r="I25" s="309"/>
      <c r="J25" s="309"/>
      <c r="K25" s="309"/>
      <c r="L25" s="1"/>
      <c r="M25" s="302"/>
      <c r="N25" s="302"/>
      <c r="O25" s="302"/>
      <c r="P25" s="302"/>
      <c r="Q25" s="13"/>
      <c r="R25" s="13"/>
      <c r="S25" s="13"/>
      <c r="T25" s="13"/>
    </row>
    <row r="26" spans="1:20" s="2" customFormat="1" ht="14.1" customHeight="1" x14ac:dyDescent="0.25">
      <c r="A26" s="178">
        <f>+Repasses!C12</f>
        <v>43977</v>
      </c>
      <c r="B26" s="57">
        <f>+Repasses!D12</f>
        <v>466997</v>
      </c>
      <c r="C26" s="178">
        <f>+Repasses!E12</f>
        <v>43977</v>
      </c>
      <c r="D26" s="179" t="str">
        <f>+Repasses!F12</f>
        <v>202.005.250.058.834</v>
      </c>
      <c r="E26" s="57">
        <f>+Repasses!G12</f>
        <v>466997</v>
      </c>
      <c r="F26" s="1"/>
      <c r="G26" s="306" t="s">
        <v>112</v>
      </c>
      <c r="H26" s="308">
        <f ca="1">+J26+K26</f>
        <v>0</v>
      </c>
      <c r="I26" s="308">
        <f ca="1">+SUMIF(DespExeAnterior!$E$10:$E$1498,TEXT(G26,1),DespExeAnterior!$F$10:$F$1461)</f>
        <v>0</v>
      </c>
      <c r="J26" s="308">
        <f>SUMPRODUCT(('DespMes '!F$10:F$2238)*('DespMes '!E$10:E$2238=TEXT(G26,1)))</f>
        <v>0</v>
      </c>
      <c r="K26" s="308">
        <f ca="1">+SUMIF(DespProvisionadas!$E$10:$E$1478,TEXT(G26,1),DespProvisionadas!$F$10:$F$1454)</f>
        <v>0</v>
      </c>
      <c r="L26" s="1"/>
      <c r="M26" s="303"/>
      <c r="N26" s="303"/>
      <c r="O26" s="303"/>
      <c r="P26" s="303"/>
      <c r="Q26" s="13"/>
      <c r="R26" s="13"/>
      <c r="S26" s="13"/>
      <c r="T26" s="13"/>
    </row>
    <row r="27" spans="1:20" s="2" customFormat="1" ht="14.1" customHeight="1" x14ac:dyDescent="0.25">
      <c r="A27" s="178">
        <f>+Repasses!C13</f>
        <v>44008</v>
      </c>
      <c r="B27" s="57">
        <f>+Repasses!D13</f>
        <v>466997</v>
      </c>
      <c r="C27" s="178">
        <f>+Repasses!E13</f>
        <v>44008</v>
      </c>
      <c r="D27" s="179" t="str">
        <f>+Repasses!F13</f>
        <v>202.006.250.026.365</v>
      </c>
      <c r="E27" s="57">
        <f>+Repasses!G13</f>
        <v>466997</v>
      </c>
      <c r="F27" s="1"/>
      <c r="G27" s="307"/>
      <c r="H27" s="309"/>
      <c r="I27" s="309"/>
      <c r="J27" s="309"/>
      <c r="K27" s="309"/>
      <c r="L27" s="1"/>
      <c r="M27" s="232" t="str">
        <f>+Inicio!B8</f>
        <v>Roberto Magno Leite Pereira</v>
      </c>
      <c r="N27" s="232"/>
      <c r="O27" s="232"/>
      <c r="P27" s="232"/>
    </row>
    <row r="28" spans="1:20" s="2" customFormat="1" ht="14.1" customHeight="1" x14ac:dyDescent="0.25">
      <c r="A28" s="178">
        <f>+Repasses!C14</f>
        <v>44039</v>
      </c>
      <c r="B28" s="57">
        <f>+Repasses!D14</f>
        <v>466997</v>
      </c>
      <c r="C28" s="178">
        <f>+Repasses!E14</f>
        <v>44039</v>
      </c>
      <c r="D28" s="179" t="str">
        <f>+Repasses!F14</f>
        <v>202.007.240.031.703</v>
      </c>
      <c r="E28" s="57">
        <f>+Repasses!G14</f>
        <v>466997</v>
      </c>
      <c r="F28" s="1"/>
      <c r="G28" s="306" t="s">
        <v>113</v>
      </c>
      <c r="H28" s="308">
        <f ca="1">+J28+K28</f>
        <v>0</v>
      </c>
      <c r="I28" s="308">
        <f ca="1">+SUMIF(DespExeAnterior!$E$10:$E$1498,TEXT(G28,1),DespExeAnterior!$F$10:$F$1461)</f>
        <v>0</v>
      </c>
      <c r="J28" s="308">
        <f>SUMPRODUCT(('DespMes '!F$10:F$2238)*('DespMes '!E$10:E$2238=TEXT(G28,1)))</f>
        <v>0</v>
      </c>
      <c r="K28" s="308">
        <f ca="1">+SUMIF(DespProvisionadas!$E$10:$E$1478,TEXT(G28,1),DespProvisionadas!$F$10:$F$1454)</f>
        <v>0</v>
      </c>
      <c r="L28" s="1"/>
      <c r="M28" s="232" t="str">
        <f>+Inicio!B9</f>
        <v>Provedor</v>
      </c>
      <c r="N28" s="232"/>
      <c r="O28" s="232"/>
      <c r="P28" s="232"/>
    </row>
    <row r="29" spans="1:20" s="2" customFormat="1" ht="14.1" customHeight="1" x14ac:dyDescent="0.25">
      <c r="A29" s="178">
        <f>+Repasses!C15</f>
        <v>44069</v>
      </c>
      <c r="B29" s="57">
        <f>+Repasses!D15</f>
        <v>466997</v>
      </c>
      <c r="C29" s="178">
        <f>+Repasses!E15</f>
        <v>44069</v>
      </c>
      <c r="D29" s="179" t="str">
        <f>+Repasses!F15</f>
        <v>202.008.250.021.095</v>
      </c>
      <c r="E29" s="57">
        <f>+Repasses!G15</f>
        <v>466997</v>
      </c>
      <c r="F29" s="1"/>
      <c r="G29" s="307"/>
      <c r="H29" s="309"/>
      <c r="I29" s="309"/>
      <c r="J29" s="309"/>
      <c r="K29" s="309"/>
      <c r="L29" s="1"/>
      <c r="M29" s="232" t="s">
        <v>438</v>
      </c>
      <c r="N29" s="232"/>
      <c r="O29" s="232"/>
      <c r="P29" s="232"/>
    </row>
    <row r="30" spans="1:20" s="2" customFormat="1" ht="14.1" customHeight="1" x14ac:dyDescent="0.25">
      <c r="A30" s="178">
        <f>+Repasses!C16</f>
        <v>44102</v>
      </c>
      <c r="B30" s="57">
        <f>+Repasses!D16</f>
        <v>466997</v>
      </c>
      <c r="C30" s="178">
        <f>+Repasses!E16</f>
        <v>44102</v>
      </c>
      <c r="D30" s="179" t="str">
        <f>+Repasses!F16</f>
        <v>202.009.250.042.726</v>
      </c>
      <c r="E30" s="57">
        <f>+Repasses!G16</f>
        <v>466997</v>
      </c>
      <c r="F30" s="1"/>
      <c r="G30" s="306" t="s">
        <v>439</v>
      </c>
      <c r="H30" s="308">
        <f ca="1">+J30+K30</f>
        <v>637045.89</v>
      </c>
      <c r="I30" s="308">
        <f ca="1">+SUMIF(DespExeAnterior!$E$10:$E$1498,TEXT(G30,1),DespExeAnterior!$F$10:$F$1461)</f>
        <v>0</v>
      </c>
      <c r="J30" s="308">
        <f>SUMPRODUCT(('DespMes '!F$10:F$2238)*('DespMes '!E$10:E$2238=TEXT(G30,1)))</f>
        <v>637045.89</v>
      </c>
      <c r="K30" s="308">
        <f ca="1">+SUMIF(DespProvisionadas!$E$10:$E$1478,TEXT(G30,1),DespProvisionadas!$F$10:$F$1454)</f>
        <v>0</v>
      </c>
      <c r="L30" s="1"/>
    </row>
    <row r="31" spans="1:20" s="2" customFormat="1" ht="14.1" customHeight="1" x14ac:dyDescent="0.25">
      <c r="A31" s="178">
        <f>+Repasses!C17</f>
        <v>44130</v>
      </c>
      <c r="B31" s="57">
        <f>+Repasses!D17</f>
        <v>466997</v>
      </c>
      <c r="C31" s="178">
        <f>+Repasses!E17</f>
        <v>44130</v>
      </c>
      <c r="D31" s="179" t="str">
        <f>+Repasses!F17</f>
        <v>202.010.230.033.228</v>
      </c>
      <c r="E31" s="57">
        <f>+Repasses!G17</f>
        <v>466997</v>
      </c>
      <c r="F31" s="1"/>
      <c r="G31" s="307"/>
      <c r="H31" s="309"/>
      <c r="I31" s="309"/>
      <c r="J31" s="309"/>
      <c r="K31" s="309"/>
      <c r="L31" s="1"/>
    </row>
    <row r="32" spans="1:20" s="2" customFormat="1" ht="14.1" customHeight="1" x14ac:dyDescent="0.25">
      <c r="A32" s="178">
        <f>+Repasses!C18</f>
        <v>44161</v>
      </c>
      <c r="B32" s="57">
        <f>+Repasses!D18</f>
        <v>466997</v>
      </c>
      <c r="C32" s="178">
        <f>+Repasses!E18</f>
        <v>44161</v>
      </c>
      <c r="D32" s="179" t="str">
        <f>+Repasses!F18</f>
        <v>202.011.250.028.755</v>
      </c>
      <c r="E32" s="57">
        <f>+Repasses!G18</f>
        <v>466997</v>
      </c>
      <c r="F32" s="1"/>
      <c r="G32" s="306" t="s">
        <v>114</v>
      </c>
      <c r="H32" s="308">
        <f ca="1">+J32+K32</f>
        <v>0</v>
      </c>
      <c r="I32" s="308">
        <f ca="1">+SUMIF(DespExeAnterior!$E$10:$E$1498,TEXT(G32,1),DespExeAnterior!$F$10:$F$1461)</f>
        <v>0</v>
      </c>
      <c r="J32" s="308">
        <f>SUMPRODUCT(('DespMes '!F$10:F$2238)*('DespMes '!E$10:E$2238=TEXT(G32,1)))</f>
        <v>0</v>
      </c>
      <c r="K32" s="308">
        <f ca="1">+SUMIF(DespProvisionadas!$E$10:$E$1478,TEXT(G32,1),DespProvisionadas!$F$10:$F$1454)</f>
        <v>0</v>
      </c>
      <c r="L32" s="1"/>
    </row>
    <row r="33" spans="1:12" s="2" customFormat="1" ht="14.1" customHeight="1" x14ac:dyDescent="0.25">
      <c r="A33" s="178">
        <f>+Repasses!C19</f>
        <v>44188</v>
      </c>
      <c r="B33" s="57">
        <f>+Repasses!D19</f>
        <v>466997</v>
      </c>
      <c r="C33" s="178">
        <f>+Repasses!E19</f>
        <v>44188</v>
      </c>
      <c r="D33" s="179" t="str">
        <f>+Repasses!F19</f>
        <v>202012230032581</v>
      </c>
      <c r="E33" s="57">
        <f>+Repasses!G19</f>
        <v>466997</v>
      </c>
      <c r="F33" s="1"/>
      <c r="G33" s="307"/>
      <c r="H33" s="309"/>
      <c r="I33" s="309"/>
      <c r="J33" s="309"/>
      <c r="K33" s="309"/>
      <c r="L33" s="1"/>
    </row>
    <row r="34" spans="1:12" s="2" customFormat="1" ht="14.1" customHeight="1" x14ac:dyDescent="0.25">
      <c r="A34" s="178">
        <f>+Repasses!C20</f>
        <v>0</v>
      </c>
      <c r="B34" s="57">
        <f>+Repasses!D20</f>
        <v>0</v>
      </c>
      <c r="C34" s="178">
        <f>+Repasses!E20</f>
        <v>0</v>
      </c>
      <c r="D34" s="179">
        <f>+Repasses!F20</f>
        <v>0</v>
      </c>
      <c r="E34" s="57">
        <f>+Repasses!G20</f>
        <v>0</v>
      </c>
      <c r="F34" s="1"/>
      <c r="G34" s="306" t="s">
        <v>115</v>
      </c>
      <c r="H34" s="308">
        <f ca="1">+J34+K34</f>
        <v>0</v>
      </c>
      <c r="I34" s="308">
        <f ca="1">+SUMIF(DespExeAnterior!$E$10:$E$1498,TEXT(G34,1),DespExeAnterior!$F$10:$F$1461)</f>
        <v>0</v>
      </c>
      <c r="J34" s="308">
        <f>SUMPRODUCT(('DespMes '!F$10:F$2238)*('DespMes '!E$10:E$2238=TEXT(G34,1)))</f>
        <v>0</v>
      </c>
      <c r="K34" s="308">
        <f ca="1">+SUMIF(DespProvisionadas!$E$10:$E$1478,TEXT(G34,1),DespProvisionadas!$F$10:$F$1454)</f>
        <v>0</v>
      </c>
      <c r="L34" s="1"/>
    </row>
    <row r="35" spans="1:12" s="2" customFormat="1" ht="19.5" customHeight="1" x14ac:dyDescent="0.25">
      <c r="A35" s="178">
        <f>+Repasses!C21</f>
        <v>0</v>
      </c>
      <c r="B35" s="57">
        <f>+Repasses!D21</f>
        <v>0</v>
      </c>
      <c r="C35" s="178">
        <f>+Repasses!E21</f>
        <v>0</v>
      </c>
      <c r="D35" s="179">
        <f>+Repasses!F21</f>
        <v>0</v>
      </c>
      <c r="E35" s="57">
        <f>+Repasses!G21</f>
        <v>0</v>
      </c>
      <c r="F35" s="1"/>
      <c r="G35" s="307"/>
      <c r="H35" s="309"/>
      <c r="I35" s="309"/>
      <c r="J35" s="309"/>
      <c r="K35" s="309"/>
      <c r="L35" s="1"/>
    </row>
    <row r="36" spans="1:12" ht="17.25" customHeight="1" x14ac:dyDescent="0.25">
      <c r="A36" s="329"/>
      <c r="B36" s="330"/>
      <c r="C36" s="330"/>
      <c r="D36" s="330"/>
      <c r="E36" s="331"/>
      <c r="F36" s="1"/>
      <c r="G36" s="306" t="s">
        <v>116</v>
      </c>
      <c r="H36" s="308">
        <f ca="1">+J36+K36</f>
        <v>0</v>
      </c>
      <c r="I36" s="308">
        <f ca="1">+SUMIF(DespExeAnterior!$E$10:$E$1498,TEXT(G36,1),DespExeAnterior!$F$10:$F$1461)</f>
        <v>0</v>
      </c>
      <c r="J36" s="308">
        <f>SUMPRODUCT(('DespMes '!F$10:F$2238)*('DespMes '!E$10:E$2238=TEXT(G36,1)))</f>
        <v>0</v>
      </c>
      <c r="K36" s="308">
        <f ca="1">+SUMIF(DespProvisionadas!$E$10:$E$1478,TEXT(G36,1),DespProvisionadas!$F$10:$F$1454)</f>
        <v>0</v>
      </c>
      <c r="L36" s="1"/>
    </row>
    <row r="37" spans="1:12" ht="14.1" customHeight="1" x14ac:dyDescent="0.25">
      <c r="A37" s="323" t="s">
        <v>79</v>
      </c>
      <c r="B37" s="324"/>
      <c r="C37" s="325"/>
      <c r="D37" s="180"/>
      <c r="E37" s="57">
        <f>+Inicio!F34</f>
        <v>0</v>
      </c>
      <c r="F37" s="1"/>
      <c r="G37" s="307"/>
      <c r="H37" s="309"/>
      <c r="I37" s="309"/>
      <c r="J37" s="309"/>
      <c r="K37" s="309"/>
      <c r="L37" s="1"/>
    </row>
    <row r="38" spans="1:12" ht="14.1" customHeight="1" x14ac:dyDescent="0.25">
      <c r="A38" s="312" t="s">
        <v>80</v>
      </c>
      <c r="B38" s="313"/>
      <c r="C38" s="314"/>
      <c r="D38" s="180"/>
      <c r="E38" s="57">
        <f>SUM(E24:E35)</f>
        <v>5136967</v>
      </c>
      <c r="F38" s="1"/>
      <c r="G38" s="306" t="s">
        <v>381</v>
      </c>
      <c r="H38" s="308">
        <f ca="1">+J38+K38</f>
        <v>0</v>
      </c>
      <c r="I38" s="308">
        <f ca="1">+SUMIF(DespExeAnterior!$E$10:$E$1498,TEXT(G38,1),DespExeAnterior!$F$10:$F$1461)</f>
        <v>0</v>
      </c>
      <c r="J38" s="308">
        <f>SUMPRODUCT(('DespMes '!F$10:F$2238)*('DespMes '!E$10:E$2238=TEXT(G38,1)))</f>
        <v>0</v>
      </c>
      <c r="K38" s="308">
        <f ca="1">+SUMIF(DespProvisionadas!$E$10:$E$1478,TEXT(G38,1),DespProvisionadas!$F$10:$F$1454)</f>
        <v>0</v>
      </c>
      <c r="L38" s="1"/>
    </row>
    <row r="39" spans="1:12" ht="18.75" customHeight="1" x14ac:dyDescent="0.25">
      <c r="A39" s="312" t="s">
        <v>81</v>
      </c>
      <c r="B39" s="313"/>
      <c r="C39" s="314"/>
      <c r="D39" s="180"/>
      <c r="E39" s="57">
        <f>+Receitas!D23</f>
        <v>1768.8000000000002</v>
      </c>
      <c r="F39" s="1"/>
      <c r="G39" s="307"/>
      <c r="H39" s="309"/>
      <c r="I39" s="309"/>
      <c r="J39" s="309"/>
      <c r="K39" s="309"/>
      <c r="L39" s="1"/>
    </row>
    <row r="40" spans="1:12" ht="14.1" customHeight="1" x14ac:dyDescent="0.25">
      <c r="A40" s="312" t="s">
        <v>82</v>
      </c>
      <c r="B40" s="313"/>
      <c r="C40" s="314"/>
      <c r="D40" s="180"/>
      <c r="E40" s="57">
        <f>+Receitas!G23</f>
        <v>0</v>
      </c>
      <c r="F40" s="1"/>
      <c r="G40" s="306" t="s">
        <v>117</v>
      </c>
      <c r="H40" s="308">
        <f ca="1">+J40+K40</f>
        <v>376076.13999999984</v>
      </c>
      <c r="I40" s="308">
        <f ca="1">+SUMIF(DespExeAnterior!$E$10:$E$1498,TEXT(G40,1),DespExeAnterior!$F$10:$F$1461)</f>
        <v>0</v>
      </c>
      <c r="J40" s="308">
        <f>SUMPRODUCT(('DespMes '!F$10:F$2238)*('DespMes '!E$10:E$2238=TEXT(G40,1)))</f>
        <v>376076.13999999984</v>
      </c>
      <c r="K40" s="308">
        <f ca="1">+SUMIF(DespProvisionadas!$E$10:$E$1478,TEXT(G40,1),DespProvisionadas!$F$10:$F$1454)</f>
        <v>0</v>
      </c>
      <c r="L40" s="1"/>
    </row>
    <row r="41" spans="1:12" ht="14.1" customHeight="1" x14ac:dyDescent="0.25">
      <c r="A41" s="312" t="s">
        <v>83</v>
      </c>
      <c r="B41" s="313"/>
      <c r="C41" s="314"/>
      <c r="D41" s="180"/>
      <c r="E41" s="57">
        <f>+E37+E38+E39+E40</f>
        <v>5138735.8</v>
      </c>
      <c r="F41" s="1"/>
      <c r="G41" s="307"/>
      <c r="H41" s="309"/>
      <c r="I41" s="309"/>
      <c r="J41" s="309"/>
      <c r="K41" s="309"/>
      <c r="L41" s="1"/>
    </row>
    <row r="42" spans="1:12" ht="14.1" customHeight="1" x14ac:dyDescent="0.25">
      <c r="A42" s="323"/>
      <c r="B42" s="324"/>
      <c r="C42" s="325"/>
      <c r="D42" s="180"/>
      <c r="E42" s="57"/>
      <c r="F42" s="1"/>
      <c r="G42" s="310" t="s">
        <v>118</v>
      </c>
      <c r="H42" s="308">
        <f ca="1">SUM(H10:H41)</f>
        <v>3926695.47</v>
      </c>
      <c r="I42" s="308">
        <f ca="1">SUM(I10:I41)</f>
        <v>0</v>
      </c>
      <c r="J42" s="308">
        <f>SUM(J10:J41)</f>
        <v>3926695.47</v>
      </c>
      <c r="K42" s="308">
        <f ca="1">SUM(K10:K41)</f>
        <v>0</v>
      </c>
      <c r="L42" s="1"/>
    </row>
    <row r="43" spans="1:12" ht="14.1" customHeight="1" x14ac:dyDescent="0.25">
      <c r="A43" s="312" t="s">
        <v>84</v>
      </c>
      <c r="B43" s="313"/>
      <c r="C43" s="314"/>
      <c r="D43" s="180"/>
      <c r="E43" s="57">
        <f>SUM([0]!Despesas)</f>
        <v>0.56999999999999995</v>
      </c>
      <c r="F43" s="1"/>
      <c r="G43" s="311"/>
      <c r="H43" s="309"/>
      <c r="I43" s="309"/>
      <c r="J43" s="309"/>
      <c r="K43" s="309"/>
      <c r="L43" s="1"/>
    </row>
    <row r="44" spans="1:12" ht="12" customHeight="1" x14ac:dyDescent="0.25">
      <c r="A44" s="315" t="s">
        <v>85</v>
      </c>
      <c r="B44" s="316"/>
      <c r="C44" s="317"/>
      <c r="D44" s="180"/>
      <c r="E44" s="57">
        <f>+E41+E43</f>
        <v>5138736.37</v>
      </c>
      <c r="F44" s="1"/>
      <c r="G44" s="305" t="s">
        <v>98</v>
      </c>
      <c r="H44" s="305"/>
      <c r="I44" s="305"/>
      <c r="J44" s="305"/>
      <c r="K44" s="305"/>
      <c r="L44" s="1"/>
    </row>
    <row r="45" spans="1:12" ht="12" customHeight="1" x14ac:dyDescent="0.25">
      <c r="A45" s="322" t="s">
        <v>89</v>
      </c>
      <c r="B45" s="322"/>
      <c r="C45" s="322"/>
      <c r="D45" s="322"/>
      <c r="E45" s="322"/>
      <c r="F45" s="1"/>
      <c r="G45" s="304" t="s">
        <v>99</v>
      </c>
      <c r="H45" s="304"/>
      <c r="I45" s="304"/>
      <c r="J45" s="304"/>
      <c r="K45" s="304"/>
      <c r="L45" s="1"/>
    </row>
    <row r="46" spans="1:12" ht="12" customHeight="1" x14ac:dyDescent="0.25">
      <c r="A46" s="322" t="s">
        <v>90</v>
      </c>
      <c r="B46" s="322"/>
      <c r="C46" s="322"/>
      <c r="D46" s="322"/>
      <c r="E46" s="322"/>
      <c r="F46" s="1"/>
      <c r="G46" s="304" t="s">
        <v>100</v>
      </c>
      <c r="H46" s="304"/>
      <c r="I46" s="304"/>
      <c r="J46" s="304"/>
      <c r="K46" s="304"/>
      <c r="L46" s="1"/>
    </row>
    <row r="47" spans="1:12" ht="12" customHeight="1" x14ac:dyDescent="0.25">
      <c r="A47" s="322" t="s">
        <v>91</v>
      </c>
      <c r="B47" s="322"/>
      <c r="C47" s="322"/>
      <c r="D47" s="322"/>
      <c r="E47" s="322"/>
      <c r="F47" s="1"/>
      <c r="G47" s="304" t="s">
        <v>101</v>
      </c>
      <c r="H47" s="304"/>
      <c r="I47" s="304"/>
      <c r="J47" s="304"/>
      <c r="K47" s="304"/>
      <c r="L47" s="1"/>
    </row>
    <row r="48" spans="1:12" ht="12" customHeight="1" x14ac:dyDescent="0.25">
      <c r="A48" s="304" t="str">
        <f>CONCATENATE("O(s) signatário(s), na qualidade de representante(s) da ",Inicio!B3," vem indicar, na forma abaixo detalhada, as despesas incorridas e pagas no exercício/",YEAR(Inicio!C19)," bem como as despesas a pagar no exercício seguinte. ")</f>
        <v xml:space="preserve">O(s) signatário(s), na qualidade de representante(s) da Santa Casa de Misericórdia de Santo Amaro vem indicar, na forma abaixo detalhada, as despesas incorridas e pagas no exercício/2020 bem como as despesas a pagar no exercício seguinte. </v>
      </c>
      <c r="B48" s="304"/>
      <c r="C48" s="304"/>
      <c r="D48" s="304"/>
      <c r="E48" s="304"/>
      <c r="F48" s="1"/>
      <c r="G48" s="304" t="s">
        <v>102</v>
      </c>
      <c r="H48" s="304"/>
      <c r="I48" s="304"/>
      <c r="J48" s="304"/>
      <c r="K48" s="304"/>
      <c r="L48" s="1"/>
    </row>
    <row r="49" spans="1:12" ht="12" customHeight="1" x14ac:dyDescent="0.25">
      <c r="A49" s="304"/>
      <c r="B49" s="304"/>
      <c r="C49" s="304"/>
      <c r="D49" s="304"/>
      <c r="E49" s="304"/>
      <c r="F49" s="1"/>
      <c r="G49" s="304"/>
      <c r="H49" s="304"/>
      <c r="I49" s="304"/>
      <c r="J49" s="304"/>
      <c r="K49" s="304"/>
      <c r="L49" s="1"/>
    </row>
    <row r="50" spans="1:12" ht="12" customHeight="1" x14ac:dyDescent="0.25">
      <c r="A50" s="1"/>
      <c r="B50" s="1"/>
      <c r="C50" s="1"/>
      <c r="D50" s="1"/>
      <c r="E50" s="1"/>
      <c r="F50" s="1"/>
      <c r="G50" s="304" t="s">
        <v>103</v>
      </c>
      <c r="H50" s="304"/>
      <c r="I50" s="304"/>
      <c r="J50" s="304"/>
      <c r="K50" s="304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G243" s="1"/>
      <c r="H243" s="1"/>
      <c r="I243" s="1"/>
      <c r="J243" s="1"/>
      <c r="K243" s="1"/>
    </row>
  </sheetData>
  <sheetProtection password="E80B" sheet="1" objects="1" scenarios="1"/>
  <mergeCells count="160">
    <mergeCell ref="S2:T3"/>
    <mergeCell ref="S4:T5"/>
    <mergeCell ref="S6:T7"/>
    <mergeCell ref="S8:T9"/>
    <mergeCell ref="S10:T11"/>
    <mergeCell ref="G2:H3"/>
    <mergeCell ref="I2:K3"/>
    <mergeCell ref="G18:G19"/>
    <mergeCell ref="G16:G17"/>
    <mergeCell ref="M2:R3"/>
    <mergeCell ref="M4:R5"/>
    <mergeCell ref="M6:R7"/>
    <mergeCell ref="M8:R9"/>
    <mergeCell ref="M10:R11"/>
    <mergeCell ref="J4:J9"/>
    <mergeCell ref="K4:K9"/>
    <mergeCell ref="K10:K11"/>
    <mergeCell ref="K12:K13"/>
    <mergeCell ref="G4:G9"/>
    <mergeCell ref="G10:G11"/>
    <mergeCell ref="G12:G13"/>
    <mergeCell ref="G14:G15"/>
    <mergeCell ref="H4:H9"/>
    <mergeCell ref="I4:I9"/>
    <mergeCell ref="A21:A23"/>
    <mergeCell ref="B21:B23"/>
    <mergeCell ref="C21:C23"/>
    <mergeCell ref="D21:D23"/>
    <mergeCell ref="E21:E23"/>
    <mergeCell ref="A12:B12"/>
    <mergeCell ref="A7:B11"/>
    <mergeCell ref="A36:E36"/>
    <mergeCell ref="A1:B1"/>
    <mergeCell ref="A2:B2"/>
    <mergeCell ref="A3:B3"/>
    <mergeCell ref="C7:E11"/>
    <mergeCell ref="A20:E20"/>
    <mergeCell ref="A15:B15"/>
    <mergeCell ref="A14:E14"/>
    <mergeCell ref="A4:B4"/>
    <mergeCell ref="A5:B5"/>
    <mergeCell ref="A6:B6"/>
    <mergeCell ref="A19:E19"/>
    <mergeCell ref="A16:B16"/>
    <mergeCell ref="A17:B17"/>
    <mergeCell ref="A18:B18"/>
    <mergeCell ref="A13:B13"/>
    <mergeCell ref="G50:K50"/>
    <mergeCell ref="M1:T1"/>
    <mergeCell ref="G1:K1"/>
    <mergeCell ref="C1:E1"/>
    <mergeCell ref="C2:E2"/>
    <mergeCell ref="C3:E3"/>
    <mergeCell ref="C4:E4"/>
    <mergeCell ref="C5:E5"/>
    <mergeCell ref="C6:E6"/>
    <mergeCell ref="C12:E12"/>
    <mergeCell ref="C13:E13"/>
    <mergeCell ref="A38:C38"/>
    <mergeCell ref="A39:C39"/>
    <mergeCell ref="A40:C40"/>
    <mergeCell ref="A46:E46"/>
    <mergeCell ref="A47:E47"/>
    <mergeCell ref="A45:E45"/>
    <mergeCell ref="A41:C41"/>
    <mergeCell ref="A42:C42"/>
    <mergeCell ref="I16:I17"/>
    <mergeCell ref="I18:I19"/>
    <mergeCell ref="I20:I21"/>
    <mergeCell ref="I22:I23"/>
    <mergeCell ref="A37:C37"/>
    <mergeCell ref="G20:G21"/>
    <mergeCell ref="G22:G23"/>
    <mergeCell ref="G24:G25"/>
    <mergeCell ref="G26:G27"/>
    <mergeCell ref="G28:G29"/>
    <mergeCell ref="K16:K17"/>
    <mergeCell ref="J10:J11"/>
    <mergeCell ref="J12:J13"/>
    <mergeCell ref="J14:J15"/>
    <mergeCell ref="J16:J17"/>
    <mergeCell ref="J18:J19"/>
    <mergeCell ref="K18:K1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I10:I11"/>
    <mergeCell ref="I12:I13"/>
    <mergeCell ref="K28:K29"/>
    <mergeCell ref="I34:I35"/>
    <mergeCell ref="H28:H29"/>
    <mergeCell ref="H30:H31"/>
    <mergeCell ref="H32:H33"/>
    <mergeCell ref="H34:H35"/>
    <mergeCell ref="J20:J21"/>
    <mergeCell ref="J22:J23"/>
    <mergeCell ref="J24:J25"/>
    <mergeCell ref="J26:J27"/>
    <mergeCell ref="J28:J29"/>
    <mergeCell ref="J30:J31"/>
    <mergeCell ref="J32:J33"/>
    <mergeCell ref="I14:I15"/>
    <mergeCell ref="I24:I25"/>
    <mergeCell ref="I26:I27"/>
    <mergeCell ref="K14:K15"/>
    <mergeCell ref="I32:I33"/>
    <mergeCell ref="K20:K21"/>
    <mergeCell ref="K22:K23"/>
    <mergeCell ref="K24:K25"/>
    <mergeCell ref="K26:K27"/>
    <mergeCell ref="A48:E49"/>
    <mergeCell ref="G48:K49"/>
    <mergeCell ref="K38:K39"/>
    <mergeCell ref="K40:K41"/>
    <mergeCell ref="K42:K43"/>
    <mergeCell ref="G45:K45"/>
    <mergeCell ref="G40:G41"/>
    <mergeCell ref="G42:G43"/>
    <mergeCell ref="A43:C43"/>
    <mergeCell ref="A44:C44"/>
    <mergeCell ref="I38:I39"/>
    <mergeCell ref="I40:I41"/>
    <mergeCell ref="I42:I43"/>
    <mergeCell ref="J38:J39"/>
    <mergeCell ref="J40:J41"/>
    <mergeCell ref="J42:J43"/>
    <mergeCell ref="H38:H39"/>
    <mergeCell ref="H40:H41"/>
    <mergeCell ref="H42:H43"/>
    <mergeCell ref="G38:G39"/>
    <mergeCell ref="M27:P27"/>
    <mergeCell ref="M28:P28"/>
    <mergeCell ref="M29:P29"/>
    <mergeCell ref="M13:T16"/>
    <mergeCell ref="M12:T12"/>
    <mergeCell ref="M21:P21"/>
    <mergeCell ref="M22:P26"/>
    <mergeCell ref="G46:K46"/>
    <mergeCell ref="G47:K47"/>
    <mergeCell ref="G44:K44"/>
    <mergeCell ref="G32:G33"/>
    <mergeCell ref="G34:G35"/>
    <mergeCell ref="G36:G37"/>
    <mergeCell ref="G30:G31"/>
    <mergeCell ref="H36:H37"/>
    <mergeCell ref="I36:I37"/>
    <mergeCell ref="I28:I29"/>
    <mergeCell ref="I30:I31"/>
    <mergeCell ref="K30:K31"/>
    <mergeCell ref="K32:K33"/>
    <mergeCell ref="K34:K35"/>
    <mergeCell ref="K36:K37"/>
    <mergeCell ref="J34:J35"/>
    <mergeCell ref="J36:J37"/>
  </mergeCells>
  <phoneticPr fontId="5" type="noConversion"/>
  <printOptions horizontalCentered="1" verticalCentered="1"/>
  <pageMargins left="0.74803149606299213" right="0.27559055118110237" top="1.2204724409448819" bottom="0.78740157480314965" header="0.51181102362204722" footer="0.31496062992125984"/>
  <pageSetup paperSize="9" scale="80" orientation="portrait" horizontalDpi="1200" verticalDpi="1200" r:id="rId1"/>
  <headerFooter>
    <oddHeader>&amp;L&amp;"Calibri,Regular"&amp;K000000&amp;G&amp;C&amp;"Calibri,Regular"&amp;K000000
&amp;"Calibri,Negrito"&amp;22&amp;K000000SANTA CASA DE MISERICORDIA DE SANTO AMARO</oddHeader>
    <oddFooter xml:space="preserve">&amp;L&amp;"Calibri,Regular"&amp;K000000&amp;A&amp;Cfls. &amp;P/&amp;N&amp;REmitido: &amp;D - &amp;T </oddFooter>
  </headerFooter>
  <colBreaks count="3" manualBreakCount="3">
    <brk id="5" max="1048575" man="1"/>
    <brk id="11" max="1048575" man="1"/>
    <brk id="2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17</vt:i4>
      </vt:variant>
    </vt:vector>
  </HeadingPairs>
  <TitlesOfParts>
    <vt:vector size="31" baseType="lpstr">
      <vt:lpstr>Inicio</vt:lpstr>
      <vt:lpstr>Repasses</vt:lpstr>
      <vt:lpstr>Receitas</vt:lpstr>
      <vt:lpstr>DespMes </vt:lpstr>
      <vt:lpstr>DespExeAnterior</vt:lpstr>
      <vt:lpstr>DespProvisionadas</vt:lpstr>
      <vt:lpstr>RecProprios</vt:lpstr>
      <vt:lpstr>CkListTrimestral</vt:lpstr>
      <vt:lpstr>Anexo 17</vt:lpstr>
      <vt:lpstr>CkListFinal Entidades</vt:lpstr>
      <vt:lpstr>CkListFinal Prefeituras</vt:lpstr>
      <vt:lpstr>Parecer Conclusivo</vt:lpstr>
      <vt:lpstr>Plano de Trabalho</vt:lpstr>
      <vt:lpstr>Tabelas</vt:lpstr>
      <vt:lpstr>'CkListFinal Entidades'!Area_de_impressao</vt:lpstr>
      <vt:lpstr>'CkListFinal Prefeituras'!Area_de_impressao</vt:lpstr>
      <vt:lpstr>Inicio!Area_de_impressao</vt:lpstr>
      <vt:lpstr>'CkListFinal Prefeituras'!DCNE</vt:lpstr>
      <vt:lpstr>'Plano de Trabalho'!DCNE</vt:lpstr>
      <vt:lpstr>DCNE</vt:lpstr>
      <vt:lpstr>Despesas</vt:lpstr>
      <vt:lpstr>Fonte</vt:lpstr>
      <vt:lpstr>itens</vt:lpstr>
      <vt:lpstr>LeiAutorizadora</vt:lpstr>
      <vt:lpstr>NatDesp</vt:lpstr>
      <vt:lpstr>DespExeAnterior!Titulos_de_impressao</vt:lpstr>
      <vt:lpstr>'DespMes '!Titulos_de_impressao</vt:lpstr>
      <vt:lpstr>DespProvisionadas!Titulos_de_impressao</vt:lpstr>
      <vt:lpstr>RecProprios!Titulos_de_impressao</vt:lpstr>
      <vt:lpstr>Repasses!Titulos_de_impressao</vt:lpstr>
      <vt:lpstr>UGE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Gouveia Fini</dc:creator>
  <cp:lastModifiedBy>Alessandra</cp:lastModifiedBy>
  <cp:lastPrinted>2022-03-23T11:15:48Z</cp:lastPrinted>
  <dcterms:created xsi:type="dcterms:W3CDTF">2014-06-26T13:13:41Z</dcterms:created>
  <dcterms:modified xsi:type="dcterms:W3CDTF">2022-03-23T11:17:18Z</dcterms:modified>
</cp:coreProperties>
</file>