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C:\Users\Alessandra.INTRA\Desktop\Sustentaveis 371 2020\"/>
    </mc:Choice>
  </mc:AlternateContent>
  <bookViews>
    <workbookView xWindow="0" yWindow="0" windowWidth="16530" windowHeight="9435" tabRatio="878" activeTab="3"/>
  </bookViews>
  <sheets>
    <sheet name="Inicio" sheetId="11" r:id="rId1"/>
    <sheet name="Repasses" sheetId="35" r:id="rId2"/>
    <sheet name="Receitas" sheetId="29" r:id="rId3"/>
    <sheet name="DespMes " sheetId="31" r:id="rId4"/>
    <sheet name="DespExeAnterior" sheetId="33" r:id="rId5"/>
    <sheet name="DespProvisionadas" sheetId="34" r:id="rId6"/>
    <sheet name="RecProprios" sheetId="32" r:id="rId7"/>
    <sheet name="CkListTrimestral" sheetId="36" r:id="rId8"/>
    <sheet name="Anexo 17" sheetId="3" r:id="rId9"/>
    <sheet name="Planilha1" sheetId="42" r:id="rId10"/>
    <sheet name="CkListFinal Entidades" sheetId="10" state="hidden" r:id="rId11"/>
    <sheet name="CkListFinal Prefeituras" sheetId="41" state="hidden" r:id="rId12"/>
    <sheet name="Parecer Conclusivo" sheetId="38" state="hidden" r:id="rId13"/>
    <sheet name="Plano de Trabalho" sheetId="39" state="hidden" r:id="rId14"/>
    <sheet name="Tabelas" sheetId="16" state="hidden" r:id="rId15"/>
  </sheets>
  <externalReferences>
    <externalReference r:id="rId16"/>
  </externalReferences>
  <definedNames>
    <definedName name="_xlnm._FilterDatabase" localSheetId="4" hidden="1">DespExeAnterior!$A$9:$H$9</definedName>
    <definedName name="_xlnm._FilterDatabase" localSheetId="3" hidden="1">'DespMes '!$A$9:$H$1088</definedName>
    <definedName name="_xlnm._FilterDatabase" localSheetId="5" hidden="1">DespProvisionadas!$A$9:$H$9</definedName>
    <definedName name="_xlnm.Print_Area" localSheetId="10">'CkListFinal Entidades'!$A$1:$I$60</definedName>
    <definedName name="_xlnm.Print_Area" localSheetId="11">'CkListFinal Prefeituras'!$A$1:$I$50</definedName>
    <definedName name="_xlnm.Print_Area" localSheetId="3">'DespMes '!$A$1:$H$1088</definedName>
    <definedName name="_xlnm.Print_Area" localSheetId="0">Inicio!$A$1:$H$51</definedName>
    <definedName name="DCNE" localSheetId="11">Table3[#All]</definedName>
    <definedName name="DCNE" localSheetId="13">Table3[#All]</definedName>
    <definedName name="DCNE">Table3[#All]</definedName>
    <definedName name="Despesas">RecProprios!$E:$E</definedName>
    <definedName name="Fonte">Tabelas!$D$1:$D$3</definedName>
    <definedName name="itens">'Anexo 17'!$G$10:$G$41</definedName>
    <definedName name="LeiAutorizadora">Tabelas!$F$1:$F$13</definedName>
    <definedName name="NatDesp">Tabelas!$A$1:$A$6</definedName>
    <definedName name="_xlnm.Print_Titles" localSheetId="4">DespExeAnterior!$8:$9</definedName>
    <definedName name="_xlnm.Print_Titles" localSheetId="3">'DespMes '!$8:$9</definedName>
    <definedName name="_xlnm.Print_Titles" localSheetId="5">DespProvisionadas!$8:$9</definedName>
    <definedName name="_xlnm.Print_Titles" localSheetId="6">RecProprios!$8:$9</definedName>
    <definedName name="_xlnm.Print_Titles" localSheetId="1">Repasses!$8:$9</definedName>
    <definedName name="UGE">Tabelas!$E$1:$E$3</definedName>
  </definedNames>
  <calcPr calcId="162913"/>
</workbook>
</file>

<file path=xl/calcChain.xml><?xml version="1.0" encoding="utf-8"?>
<calcChain xmlns="http://schemas.openxmlformats.org/spreadsheetml/2006/main">
  <c r="E18" i="3" l="1"/>
  <c r="D18" i="3"/>
  <c r="C18" i="3"/>
  <c r="A18" i="3"/>
  <c r="E17" i="3"/>
  <c r="D17" i="3"/>
  <c r="C17" i="3"/>
  <c r="A17" i="3"/>
  <c r="E16" i="3"/>
  <c r="D16" i="3"/>
  <c r="C16" i="3"/>
  <c r="A16" i="3"/>
  <c r="C12" i="3"/>
  <c r="E43" i="3" l="1"/>
  <c r="E35" i="3"/>
  <c r="D35" i="3"/>
  <c r="C35" i="3"/>
  <c r="B35" i="3"/>
  <c r="A35" i="3"/>
  <c r="J40" i="3" l="1"/>
  <c r="J38" i="3"/>
  <c r="J36" i="3"/>
  <c r="J34" i="3"/>
  <c r="J32" i="3"/>
  <c r="J30" i="3"/>
  <c r="J28" i="3"/>
  <c r="J26" i="3"/>
  <c r="J24" i="3"/>
  <c r="J22" i="3"/>
  <c r="J20" i="3"/>
  <c r="J18" i="3"/>
  <c r="J16" i="3"/>
  <c r="J14" i="3"/>
  <c r="J12" i="3"/>
  <c r="J10" i="3"/>
  <c r="I2" i="3"/>
  <c r="A34" i="29"/>
  <c r="A33" i="29"/>
  <c r="B31" i="35"/>
  <c r="B30" i="35"/>
  <c r="A50" i="11"/>
  <c r="A49" i="11"/>
  <c r="A45" i="41"/>
  <c r="H6" i="41"/>
  <c r="F6" i="41"/>
  <c r="C6" i="41"/>
  <c r="H5" i="41"/>
  <c r="C5" i="41"/>
  <c r="A3" i="41"/>
  <c r="A2" i="41"/>
  <c r="A1" i="41"/>
  <c r="H240" i="39"/>
  <c r="I239" i="39" s="1"/>
  <c r="E239" i="39"/>
  <c r="D239" i="39"/>
  <c r="I238" i="39"/>
  <c r="E238" i="39"/>
  <c r="D238" i="39"/>
  <c r="E237" i="39"/>
  <c r="D237" i="39"/>
  <c r="I236" i="39"/>
  <c r="E236" i="39"/>
  <c r="D236" i="39"/>
  <c r="I235" i="39"/>
  <c r="E235" i="39"/>
  <c r="D235" i="39"/>
  <c r="H269" i="39"/>
  <c r="F269" i="39"/>
  <c r="I232" i="39"/>
  <c r="E232" i="39"/>
  <c r="D232" i="39"/>
  <c r="I231" i="39"/>
  <c r="I233" i="39"/>
  <c r="I230" i="39"/>
  <c r="E231" i="39"/>
  <c r="D231" i="39"/>
  <c r="E233" i="39"/>
  <c r="E234" i="39"/>
  <c r="E230" i="39"/>
  <c r="D233" i="39"/>
  <c r="D234" i="39"/>
  <c r="D230" i="39"/>
  <c r="I224" i="39"/>
  <c r="I218" i="39"/>
  <c r="F12" i="29"/>
  <c r="F13" i="29"/>
  <c r="F14" i="29"/>
  <c r="F15" i="29"/>
  <c r="F16" i="29"/>
  <c r="F17" i="29"/>
  <c r="F18" i="29"/>
  <c r="F19" i="29"/>
  <c r="F20" i="29"/>
  <c r="F21" i="29"/>
  <c r="B28" i="11"/>
  <c r="C7" i="41" s="1"/>
  <c r="F6" i="10"/>
  <c r="C6" i="10"/>
  <c r="F5" i="36"/>
  <c r="C5" i="36"/>
  <c r="M21" i="3"/>
  <c r="A48" i="3"/>
  <c r="C4" i="38"/>
  <c r="B29" i="11"/>
  <c r="F6" i="38" s="1"/>
  <c r="J4" i="38"/>
  <c r="I10" i="3"/>
  <c r="A1" i="38"/>
  <c r="A7" i="38"/>
  <c r="A55" i="10"/>
  <c r="A23" i="36"/>
  <c r="K12" i="3"/>
  <c r="K14" i="3"/>
  <c r="K16" i="3"/>
  <c r="K18" i="3"/>
  <c r="K20" i="3"/>
  <c r="K22" i="3"/>
  <c r="K24" i="3"/>
  <c r="K26" i="3"/>
  <c r="K28" i="3"/>
  <c r="K30" i="3"/>
  <c r="K32" i="3"/>
  <c r="K34" i="3"/>
  <c r="K36" i="3"/>
  <c r="K38" i="3"/>
  <c r="K40" i="3"/>
  <c r="K10" i="3"/>
  <c r="I28" i="3"/>
  <c r="I30" i="3"/>
  <c r="I32" i="3"/>
  <c r="I34" i="3"/>
  <c r="I36" i="3"/>
  <c r="I38" i="3"/>
  <c r="I40" i="3"/>
  <c r="I12" i="3"/>
  <c r="I14" i="3"/>
  <c r="I16" i="3"/>
  <c r="I18" i="3"/>
  <c r="I20" i="3"/>
  <c r="I22" i="3"/>
  <c r="I24" i="3"/>
  <c r="I26" i="3"/>
  <c r="J5" i="38"/>
  <c r="A3" i="38"/>
  <c r="A2" i="38"/>
  <c r="C4" i="3"/>
  <c r="H5" i="36"/>
  <c r="H4" i="36"/>
  <c r="C4" i="36"/>
  <c r="A3" i="36"/>
  <c r="A2" i="36"/>
  <c r="A1" i="36"/>
  <c r="C5" i="10"/>
  <c r="H5" i="10"/>
  <c r="B24" i="35"/>
  <c r="A25" i="29"/>
  <c r="E24" i="3"/>
  <c r="E25" i="3"/>
  <c r="E26" i="3"/>
  <c r="E27" i="3"/>
  <c r="E28" i="3"/>
  <c r="E29" i="3"/>
  <c r="E30" i="3"/>
  <c r="E31" i="3"/>
  <c r="E32" i="3"/>
  <c r="E33" i="3"/>
  <c r="E3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D24" i="3"/>
  <c r="C24" i="3"/>
  <c r="B24" i="3"/>
  <c r="A24" i="3"/>
  <c r="G22" i="35"/>
  <c r="D22" i="35"/>
  <c r="D7" i="35"/>
  <c r="D6" i="35"/>
  <c r="D5" i="35"/>
  <c r="D4" i="35"/>
  <c r="D3" i="35"/>
  <c r="D1" i="35"/>
  <c r="S8" i="3"/>
  <c r="E37" i="3"/>
  <c r="D7" i="34"/>
  <c r="D6" i="34"/>
  <c r="D5" i="34"/>
  <c r="D4" i="34"/>
  <c r="D3" i="34"/>
  <c r="D1" i="34"/>
  <c r="D7" i="33"/>
  <c r="D6" i="33"/>
  <c r="D5" i="33"/>
  <c r="D4" i="33"/>
  <c r="D3" i="33"/>
  <c r="D1" i="33"/>
  <c r="C7" i="32"/>
  <c r="C6" i="32"/>
  <c r="C5" i="32"/>
  <c r="C4" i="32"/>
  <c r="C3" i="32"/>
  <c r="C1" i="32"/>
  <c r="D7" i="31"/>
  <c r="D6" i="31"/>
  <c r="D5" i="31"/>
  <c r="D4" i="31"/>
  <c r="D3" i="31"/>
  <c r="D1" i="31"/>
  <c r="D23" i="29"/>
  <c r="E39" i="3" s="1"/>
  <c r="G23" i="29"/>
  <c r="E40" i="3" s="1"/>
  <c r="M28" i="3"/>
  <c r="M27" i="3"/>
  <c r="C5" i="3"/>
  <c r="C7" i="29"/>
  <c r="C6" i="29"/>
  <c r="C5" i="29"/>
  <c r="C4" i="29"/>
  <c r="C3" i="29"/>
  <c r="C1" i="29"/>
  <c r="C13" i="3"/>
  <c r="C6" i="3"/>
  <c r="C3" i="3"/>
  <c r="C2" i="3"/>
  <c r="C1" i="3"/>
  <c r="A1" i="10"/>
  <c r="C7" i="3"/>
  <c r="H6" i="10"/>
  <c r="A3" i="10"/>
  <c r="A2" i="10"/>
  <c r="D2" i="33" l="1"/>
  <c r="D2" i="35"/>
  <c r="C2" i="29"/>
  <c r="D2" i="31"/>
  <c r="D2" i="34"/>
  <c r="C7" i="10"/>
  <c r="C6" i="36"/>
  <c r="I234" i="39"/>
  <c r="I237" i="39"/>
  <c r="I240" i="39" s="1"/>
  <c r="H40" i="3"/>
  <c r="H32" i="3"/>
  <c r="C2" i="32"/>
  <c r="H36" i="3"/>
  <c r="H28" i="3"/>
  <c r="H34" i="3"/>
  <c r="H10" i="3"/>
  <c r="H30" i="3"/>
  <c r="E38" i="3"/>
  <c r="E41" i="3" s="1"/>
  <c r="E44" i="3" s="1"/>
  <c r="S2" i="3" s="1"/>
  <c r="C6" i="38"/>
  <c r="H38" i="3"/>
  <c r="H26" i="3"/>
  <c r="H22" i="3"/>
  <c r="H18" i="3"/>
  <c r="H14" i="3"/>
  <c r="H24" i="3"/>
  <c r="H20" i="3"/>
  <c r="H16" i="3"/>
  <c r="H12" i="3"/>
  <c r="J42" i="3"/>
  <c r="K42" i="3"/>
  <c r="I42" i="3"/>
  <c r="E22" i="29" l="1"/>
  <c r="F11" i="29"/>
  <c r="H42" i="3"/>
  <c r="S4" i="3"/>
  <c r="S6" i="3" s="1"/>
  <c r="S10" i="3" s="1"/>
  <c r="F22" i="29" l="1"/>
</calcChain>
</file>

<file path=xl/sharedStrings.xml><?xml version="1.0" encoding="utf-8"?>
<sst xmlns="http://schemas.openxmlformats.org/spreadsheetml/2006/main" count="4613" uniqueCount="2149">
  <si>
    <t>Beneficiário:</t>
  </si>
  <si>
    <t>CNPJ:</t>
  </si>
  <si>
    <t>Endereço:</t>
  </si>
  <si>
    <t>CONVÊNIO - TERMO ADITIVO</t>
  </si>
  <si>
    <t>Objeto do TA:</t>
  </si>
  <si>
    <t>Natureza da Despesa:</t>
  </si>
  <si>
    <t>UGE:</t>
  </si>
  <si>
    <t>Fonte de recursos:</t>
  </si>
  <si>
    <t>09.01.91</t>
  </si>
  <si>
    <t>Tesouro</t>
  </si>
  <si>
    <t>X</t>
  </si>
  <si>
    <t>ITEM</t>
  </si>
  <si>
    <t>RELAÇÃO  DE DOCUMENTOS</t>
  </si>
  <si>
    <t>FOLHA</t>
  </si>
  <si>
    <t>Valor:</t>
  </si>
  <si>
    <t>Data da assinatura:</t>
  </si>
  <si>
    <t>Data de vigência:</t>
  </si>
  <si>
    <t>Certidão Negativa do INSS;</t>
  </si>
  <si>
    <t>Certidão Negativa do FGTS;</t>
  </si>
  <si>
    <r>
      <rPr>
        <b/>
        <sz val="12"/>
        <rFont val="Arial"/>
        <family val="2"/>
      </rPr>
      <t>Cópia do comprovante de devoluação de recursos</t>
    </r>
    <r>
      <rPr>
        <sz val="12"/>
        <rFont val="Arial"/>
        <family val="2"/>
      </rPr>
      <t xml:space="preserve"> (quando houver);</t>
    </r>
  </si>
  <si>
    <t>DEMONSTRATIVO DOS REPASSES PÚBLICOS RECEBIDOS</t>
  </si>
  <si>
    <t>VALORES PREVISTOS - R$</t>
  </si>
  <si>
    <t>VALORES REPASSADOS - R$</t>
  </si>
  <si>
    <t>Tipo de concessão:</t>
  </si>
  <si>
    <t>ÓRGÃO CONCESSOR</t>
  </si>
  <si>
    <t>IDENTIFICAÇÃO DA ENTIDADE</t>
  </si>
  <si>
    <t>Código da natureza de despesa:</t>
  </si>
  <si>
    <t>33.50.43</t>
  </si>
  <si>
    <t>Cidade:</t>
  </si>
  <si>
    <t>CEP:</t>
  </si>
  <si>
    <t>Responsável pela Entidade:</t>
  </si>
  <si>
    <t>RG.:</t>
  </si>
  <si>
    <t>CPF.:</t>
  </si>
  <si>
    <t>Lei Autorizadora:</t>
  </si>
  <si>
    <t>Órgão Concessor:</t>
  </si>
  <si>
    <t>Lei(s) autorizadora(s):</t>
  </si>
  <si>
    <t>Objeto:</t>
  </si>
  <si>
    <t>Subvenção - Custeio</t>
  </si>
  <si>
    <t>item</t>
  </si>
  <si>
    <t>Data do documento</t>
  </si>
  <si>
    <t>Natureza da despesa</t>
  </si>
  <si>
    <t>Valor R$</t>
  </si>
  <si>
    <t>No. cheque ou doc débito</t>
  </si>
  <si>
    <t>Data Compensação</t>
  </si>
  <si>
    <t>Total</t>
  </si>
  <si>
    <t>Data</t>
  </si>
  <si>
    <t>Auxílio - Investimento</t>
  </si>
  <si>
    <t>Equipamentos Prefeituras</t>
  </si>
  <si>
    <t>Investimentos Filantópicas</t>
  </si>
  <si>
    <t>Obras, reforma e ampliações de Prefeituras</t>
  </si>
  <si>
    <t>Custeio consumo de Prefeituras</t>
  </si>
  <si>
    <t>33.40.30</t>
  </si>
  <si>
    <t>33.40.39</t>
  </si>
  <si>
    <t>44.40.51</t>
  </si>
  <si>
    <t>44.40.52</t>
  </si>
  <si>
    <t>44.50.42</t>
  </si>
  <si>
    <t>Custeio Filantrópicas</t>
  </si>
  <si>
    <t>Prestação de serviços de Prefeituras</t>
  </si>
  <si>
    <t>Fundes</t>
  </si>
  <si>
    <t>09.01.12</t>
  </si>
  <si>
    <t>Cargo:</t>
  </si>
  <si>
    <r>
      <rPr>
        <b/>
        <sz val="12"/>
        <rFont val="Arial"/>
        <family val="2"/>
      </rPr>
      <t>Ofício de encaminhamento</t>
    </r>
  </si>
  <si>
    <t>Processo no.</t>
  </si>
  <si>
    <t>Agência:</t>
  </si>
  <si>
    <t>Conta Corrente:</t>
  </si>
  <si>
    <r>
      <rPr>
        <b/>
        <sz val="12"/>
        <rFont val="Arial"/>
        <family val="2"/>
      </rPr>
      <t>Relatório das atividades desenvolvidas;</t>
    </r>
  </si>
  <si>
    <t>Cópia do Extrato da conta corrente;</t>
  </si>
  <si>
    <r>
      <rPr>
        <b/>
        <sz val="12"/>
        <rFont val="Arial"/>
        <family val="2"/>
      </rPr>
      <t>Cópia do Extrato de aplicação financeira;</t>
    </r>
  </si>
  <si>
    <r>
      <rPr>
        <b/>
        <sz val="12"/>
        <rFont val="Arial"/>
        <family val="2"/>
      </rPr>
      <t>Cópia dos documentos referentes a prestação de contas</t>
    </r>
    <r>
      <rPr>
        <sz val="12"/>
        <rFont val="Arial"/>
        <family val="2"/>
      </rPr>
      <t>, com carimbo informando o no. do T.A. e a Natureza de Despesa;</t>
    </r>
  </si>
  <si>
    <t>CPF:</t>
  </si>
  <si>
    <t>Objeto do Termo de Parceria:</t>
  </si>
  <si>
    <t>Exercício:</t>
  </si>
  <si>
    <t>Origem dos recursos:</t>
  </si>
  <si>
    <t>Vigência</t>
  </si>
  <si>
    <t>Valor - R$</t>
  </si>
  <si>
    <t>Documento</t>
  </si>
  <si>
    <t>Data Prevista para o repasse (2)</t>
  </si>
  <si>
    <t>Data do Repasse</t>
  </si>
  <si>
    <t>Número do documento de crédito</t>
  </si>
  <si>
    <t>(A) SALDO DO EXERCÍCIO ANTERIOR</t>
  </si>
  <si>
    <t>(B) REPASSES PÚBLICOS NO EXERCÍCIO</t>
  </si>
  <si>
    <t xml:space="preserve">(C) RECEITA COM APLICAÇÕES FINANCEIRAS DOS REPASSES PÚBLICOS </t>
  </si>
  <si>
    <t>(D) OUTRAS RECEITAS DECORRENTES DA EXECUÇÃO DO AJUSTE (3)</t>
  </si>
  <si>
    <t>(E) TOTAL DE RECURSOS PÚBLICOS (A+B+C+D)</t>
  </si>
  <si>
    <t>(F) RECURSOS PRÓPRIOS DA ORGANIZAÇÃO NÃO GOVERNAMENTAL</t>
  </si>
  <si>
    <t>(G) TOTAL DE RECURSOS DISPONÍVEIS NO EXERCÍCIO (E+F)</t>
  </si>
  <si>
    <t>Mês</t>
  </si>
  <si>
    <t>Descrição</t>
  </si>
  <si>
    <t>DEMONSTRATIVO DO USO DE RECURSOS PRÓPRIOS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</si>
  <si>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</si>
  <si>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</si>
  <si>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entreoutras.</t>
  </si>
  <si>
    <t>DEMONSTRATIVO DAS DESPESAS INCORRIDAS NO EXERCÍCIO</t>
  </si>
  <si>
    <t>CATEGORIA OU FINALIDADE DA DESPESA (8)</t>
  </si>
  <si>
    <t>DESPESAS CONTABILIZADAS NESTE EXERCÍCIO (R$)</t>
  </si>
  <si>
    <t>DESPESAS CONTABILIZADAS EM EXERCÍCIOS ANTERIORES E PAGAS NESTE EXERCÍCIO (R$) (H)</t>
  </si>
  <si>
    <t>DESPESAS CONTABILIZADAS E PAGAS NESTE EXERCÍCIO (R$) (I)</t>
  </si>
  <si>
    <t>DESPESAS CONTABILIZADAS NESTE EXERCÍCIO A PAGAR EM EXERCÍCIOS SEGUINTES (R$)</t>
  </si>
  <si>
    <t>(4) Verba: Federal, Estadual, Municipal e Recursos Próprios, devendo ser elaborado um anexo para cada fonte de recursos.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</si>
  <si>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</si>
  <si>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</si>
  <si>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</si>
  <si>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 contabilmente como DESPESAS, como por exemplo, aquisição de bens permanentes..</t>
  </si>
  <si>
    <t>(*) Apenas para entidades da área da Saúde.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</si>
  <si>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</si>
  <si>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</si>
  <si>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</si>
  <si>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</si>
  <si>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</si>
  <si>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</si>
  <si>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</si>
  <si>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</si>
  <si>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</si>
  <si>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</si>
  <si>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Combustível</t>
  </si>
  <si>
    <t>Bens e materiais permanentes</t>
  </si>
  <si>
    <t>Obras</t>
  </si>
  <si>
    <t>Outras despesas</t>
  </si>
  <si>
    <t>TOTAL</t>
  </si>
  <si>
    <t>ORIGEM DOS RECURSOS (4):</t>
  </si>
  <si>
    <t>DEMONSTRATIVO DO SALDO FINANCEIRO DO EXERCÍCIO</t>
  </si>
  <si>
    <t>(G) TOTAL DE RECURSOS DISPONÍVEL NO EXERCÍCIO</t>
  </si>
  <si>
    <t>(J) DESPESAS PAGAS NO EXERCÍCIO (H+I)</t>
  </si>
  <si>
    <t>(K) RECURSO PÚBLICO NÃO APLICADO [ E - ( J - F ) ]</t>
  </si>
  <si>
    <t>(L) VALOR DEVOLVIDO AO ÓRGÃO PÚBLICO</t>
  </si>
  <si>
    <t>(M) VALOR AUTORIZADO PARA APLICAÇÃO NO EXERCÍCIO SEGUINTE (K - L)</t>
  </si>
  <si>
    <t>Órgão Público Convenente:</t>
  </si>
  <si>
    <t>Entidade Conveniada:</t>
  </si>
  <si>
    <t>DESPESAS CONTABILIZADAS E PAGAS NESTE EXERCÍCIO</t>
  </si>
  <si>
    <t>DESPESAS CONTABILIZADAS EM EXERCÍCIOS ANTERIORES E PAGAS NESTE EXERCÍCIO</t>
  </si>
  <si>
    <t>Outros valores</t>
  </si>
  <si>
    <t>Valores Previstos (R$)</t>
  </si>
  <si>
    <t>Valores Repassados (R$)</t>
  </si>
  <si>
    <t>REPASSES PREVISTOS NESTE EXERCÍCIO</t>
  </si>
  <si>
    <t>Processo de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</si>
  <si>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</si>
  <si>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</si>
  <si>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</si>
  <si>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</si>
  <si>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</si>
  <si>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</si>
  <si>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</si>
  <si>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</si>
  <si>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</si>
  <si>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</si>
  <si>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XIV</t>
  </si>
  <si>
    <t>XV</t>
  </si>
  <si>
    <t>XIII</t>
  </si>
  <si>
    <t>a localização e o regular funcionamento da beneficiária, descrevendo sua finalidade estatutária, com indicação do respectivo artigo do estatuto social;</t>
  </si>
  <si>
    <r>
      <rPr>
        <b/>
        <sz val="12"/>
        <rFont val="Arial"/>
        <family val="2"/>
      </rPr>
      <t>o recebimento da prestação de contas dos entes beneficiários, bem como a aplicação de sanções por eventuais ausências de comprovação ou desvio de finalidade;</t>
    </r>
  </si>
  <si>
    <t>os valores transferidos, identificando número, data e valor da(s) respectiva(s) nota(s) de emprenho(s), por fontes de recursos;</t>
  </si>
  <si>
    <t>data dos repasses concedidos e das respetivas prestações de contas;</t>
  </si>
  <si>
    <r>
      <rPr>
        <b/>
        <sz val="12"/>
        <rFont val="Arial"/>
        <family val="2"/>
      </rPr>
      <t>os eventuais rendimentos financeiros auferidos;</t>
    </r>
  </si>
  <si>
    <r>
      <rPr>
        <b/>
        <sz val="12"/>
        <rFont val="Arial"/>
        <family val="2"/>
      </rPr>
      <t>os valores aplicados no objeto do repasse, demonstrando inclusive eventuais glosas;</t>
    </r>
  </si>
  <si>
    <r>
      <rPr>
        <b/>
        <sz val="12"/>
        <rFont val="Arial"/>
        <family val="2"/>
      </rPr>
      <t>a data de devolução de eventual valor glosado;</t>
    </r>
  </si>
  <si>
    <r>
      <rPr>
        <b/>
        <sz val="12"/>
        <rFont val="Arial"/>
        <family val="2"/>
      </rPr>
      <t>a comprovação de devolução de eventuais saldos ou autorização formal para sua utilização em exercício subsequente;</t>
    </r>
  </si>
  <si>
    <r>
      <rPr>
        <b/>
        <sz val="12"/>
        <rFont val="Arial"/>
        <family val="2"/>
      </rPr>
      <t>se as atividades desenvolvidas com os recursos próprios e as verbas públicas repassadas se compatibilizam, com as metas propostas e os resultados alcançados;</t>
    </r>
  </si>
  <si>
    <r>
      <rPr>
        <b/>
        <sz val="12"/>
        <rFont val="Arial"/>
        <family val="2"/>
      </rPr>
      <t>a descrição do objeto dos recursos repassados, dos resultados alcançados, bem como atendimento ao princípio da economicidade em relação ao previsto em programa governamental;</t>
    </r>
  </si>
  <si>
    <r>
      <rPr>
        <b/>
        <sz val="12"/>
        <rFont val="Arial"/>
        <family val="2"/>
      </rPr>
      <t>o cumprimento das cláusulas pactuadas em conformidade com a regulamentação que rege a matéria;</t>
    </r>
  </si>
  <si>
    <t>XII</t>
  </si>
  <si>
    <r>
      <rPr>
        <b/>
        <sz val="12"/>
        <rFont val="Arial"/>
        <family val="2"/>
      </rPr>
      <t>a regularidade dos gastos efetuados e sua perfeita contabilização, atestados pelo órgão concessor;</t>
    </r>
  </si>
  <si>
    <t>a conformidade dos gastos às normas gerais sobre licitações e contratos administrativos definidos na Lei Federeal no. 8.666, de 21 de junho de 1993, e alterações;</t>
  </si>
  <si>
    <r>
      <rPr>
        <b/>
        <sz val="12"/>
        <rFont val="Arial"/>
        <family val="2"/>
      </rPr>
      <t>a aplicação dos recursos públicos em conformidade com o objeto do repasse e o respectivo plano de trabalho e de metas;</t>
    </r>
  </si>
  <si>
    <t>que os originais dos comprovantes de gastos contenham a identificação da entidade beneficiária, do tipo de repasse e do órgão repassador a que se referem;</t>
  </si>
  <si>
    <t>XVI</t>
  </si>
  <si>
    <t>a regularidade dos recolhimentos de encargos trabalhistas, quando a aplicação dos recursos envolver gastos com pessolal;</t>
  </si>
  <si>
    <t>XVII</t>
  </si>
  <si>
    <r>
      <rPr>
        <b/>
        <sz val="12"/>
        <rFont val="Arial"/>
        <family val="2"/>
      </rPr>
      <t>o atendimento aos princípios da legalidade, impessoalidade, moralidade, publicidade e eficiência;</t>
    </r>
  </si>
  <si>
    <t>XVIII</t>
  </si>
  <si>
    <r>
      <rPr>
        <b/>
        <sz val="12"/>
        <rFont val="Arial"/>
        <family val="2"/>
      </rPr>
      <t>a existência e o funcionamento regular do controle interno do Órgão Público Concessor com indicação do nome completo e CPF dos respectivos responsáveis.</t>
    </r>
  </si>
  <si>
    <t>Todos documentos em "PDF" pesquisável, sem qualquer tipo de restrição de arquivo PDF e assinado digitalmente (extensão ".p7s"), respeitando o tamanho de, no máximo, 3MB (meabytes).</t>
  </si>
  <si>
    <t>Entregue</t>
  </si>
  <si>
    <t>Autuação</t>
  </si>
  <si>
    <t>NGCPC</t>
  </si>
  <si>
    <t>Idelvani Alves de Oliveira</t>
  </si>
  <si>
    <t>ATPAS II</t>
  </si>
  <si>
    <t>Izilda Aparecida Cerqueira</t>
  </si>
  <si>
    <t>Diretor Técnico II</t>
  </si>
  <si>
    <t>CGA</t>
  </si>
  <si>
    <t>09.01.96</t>
  </si>
  <si>
    <t>Convênio:</t>
  </si>
  <si>
    <t>Parc</t>
  </si>
  <si>
    <t>12.298 de 08/03/2006 decreto no. 50.589 de 16/03/2006</t>
  </si>
  <si>
    <t>12.549 de 02/03/2007 decreto no. 51.636 de 09/03/2007</t>
  </si>
  <si>
    <t>12.788 de 27/12/2007 decreto no. 52.610 de 04/01/2008</t>
  </si>
  <si>
    <t>13.289 de 22/12/2008 decreto no. 53.938 de 06/01/2009</t>
  </si>
  <si>
    <t>13.916 de 22/12/2009 decreto no. 55.312 de 05/01/2010</t>
  </si>
  <si>
    <t>14.309 de 27/12/2010 decreto no. 56.644 de 03/01/2011</t>
  </si>
  <si>
    <t>14.675 de 28/12/2011 decreto no. 57.733 de 10/01/2012</t>
  </si>
  <si>
    <t>14.925 de 28/12/2012 decreto no. 58.841 de 11/01/2013</t>
  </si>
  <si>
    <t>15.265 de 26/12/2013 decreto no. 60.066 de 15/01/2014</t>
  </si>
  <si>
    <t>15.646 de 23/12/2014 decreto no. 61.061 de 16/01/2015</t>
  </si>
  <si>
    <t>Convênio atual:</t>
  </si>
  <si>
    <t>Especificação do documento</t>
  </si>
  <si>
    <t>Observação</t>
  </si>
  <si>
    <t>)</t>
  </si>
  <si>
    <t>Após análise dos documentos apresentados em cumprimento ao Artigo 627 das Instruções no. 001/2008 do Egrério Tribunal de Contas do Estado de São Paulo (Auxílios, Subvenções, Contribuições e Convênios), salvo melhor juízo, emitimos parecer conclusivo ……............ e informamos que a Entidade .............. esta:</t>
  </si>
  <si>
    <t>Finalidade Estatutária:*</t>
  </si>
  <si>
    <t>Data da fundação:*</t>
  </si>
  <si>
    <t>Data da última Ata de Assembléia:*</t>
  </si>
  <si>
    <t>Declaração de Utilidade Pública:*</t>
  </si>
  <si>
    <t>Saldo do exercício anterior **</t>
  </si>
  <si>
    <t>Valor devolvido ao órgão Público***</t>
  </si>
  <si>
    <r>
      <t>PRESTAÇÃO DE CONTAS</t>
    </r>
    <r>
      <rPr>
        <b/>
        <sz val="10"/>
        <color theme="1"/>
        <rFont val="Arial"/>
        <family val="2"/>
      </rPr>
      <t xml:space="preserve"> ****</t>
    </r>
  </si>
  <si>
    <t>* campos aplicáveis apenas aos repasses públicos a entidades do Terceiro Setor;  **campos a serem preenchidos, quando da mudança no ano de exercício;</t>
  </si>
  <si>
    <t>Despesas não compensadas</t>
  </si>
  <si>
    <r>
      <rPr>
        <b/>
        <sz val="12"/>
        <rFont val="Arial"/>
        <family val="2"/>
      </rPr>
      <t>Anexo Repasses, Receitas, Saldos, DespExeAtual, DespExeAnterior, DespExeFuturo e RecProprios</t>
    </r>
  </si>
  <si>
    <r>
      <rPr>
        <b/>
        <sz val="12"/>
        <rFont val="Arial"/>
        <family val="2"/>
      </rPr>
      <t>Informar para autuar e protocolar *</t>
    </r>
  </si>
  <si>
    <t>* Para uso do Setor de Prestação de Contas do DRS 1</t>
  </si>
  <si>
    <t>Saldo Conta Corrente</t>
  </si>
  <si>
    <t>Saldo Aplicação financeira</t>
  </si>
  <si>
    <t>Rendimento aplicação</t>
  </si>
  <si>
    <t>Outras Receitas</t>
  </si>
  <si>
    <t>Posição financeira do convênio</t>
  </si>
  <si>
    <t>***campos a serem preenchidos, quando do encerramento do convênio (se houver);  **** para uso do Setor de Prestação de Contas do DRS1</t>
  </si>
  <si>
    <t>DESPESAS CONTABILIZADAS NESTE EXERCÍCIO E COMPROMISSADAS À PAGAR</t>
  </si>
  <si>
    <t>-</t>
  </si>
  <si>
    <t>INTRODUÇÃO</t>
  </si>
  <si>
    <t>a)</t>
  </si>
  <si>
    <t>Breve Histórico da Instituição</t>
  </si>
  <si>
    <t>b)</t>
  </si>
  <si>
    <t>Características da Instituição</t>
  </si>
  <si>
    <t xml:space="preserve">Participação no SUS. Descrever quantidade de leitos, especialidades, quantidade de profissionais, tipo de complexidade atendida, quantidade de atendimentos / cirurgias / procedimentos e outras informações que julgar relevante.
</t>
  </si>
  <si>
    <t>INFORMAÇÕES CADASTRAIS</t>
  </si>
  <si>
    <t>Entidade</t>
  </si>
  <si>
    <t>Banco</t>
  </si>
  <si>
    <t>Agência</t>
  </si>
  <si>
    <t>Conta Corrente (*)</t>
  </si>
  <si>
    <t>Praça de Pagamento</t>
  </si>
  <si>
    <t>E-mail</t>
  </si>
  <si>
    <t>CEP</t>
  </si>
  <si>
    <t>DDD/Telefone</t>
  </si>
  <si>
    <t>Cidade</t>
  </si>
  <si>
    <t>UF</t>
  </si>
  <si>
    <t>Endereço</t>
  </si>
  <si>
    <t>Atividade Econômica Principal (a mesma descrita no CNPJ)</t>
  </si>
  <si>
    <t>CNPJ</t>
  </si>
  <si>
    <t>Razão Social</t>
  </si>
  <si>
    <t>(*) Declaramos que esta Conta corrente será exclusiva para o recebimento do recurso(s) e movimentação dos recursos deste convênio</t>
  </si>
  <si>
    <t>Responsáveis</t>
  </si>
  <si>
    <t>Responsável pela Instituição</t>
  </si>
  <si>
    <t>CPF</t>
  </si>
  <si>
    <t>RG</t>
  </si>
  <si>
    <t>Órgão Expedidor</t>
  </si>
  <si>
    <t>Cargo</t>
  </si>
  <si>
    <t>Função</t>
  </si>
  <si>
    <t>Diretor Superintendente</t>
  </si>
  <si>
    <t>Diretor Clínico</t>
  </si>
  <si>
    <t>INFORMAÇÕES CADASTRAIS DO ÓRGÃO INTERVENIENTE / RESPONSÁVEIS</t>
  </si>
  <si>
    <t>Órgão Interveniente</t>
  </si>
  <si>
    <t>Responsável pela Instituição Interveniente (não se aplica)</t>
  </si>
  <si>
    <t>Órgão Interveniente (não se aplica)</t>
  </si>
  <si>
    <t>QUALIFICAÇÃO DO PLANO DE TRABALHO</t>
  </si>
  <si>
    <t>Objeto</t>
  </si>
  <si>
    <t>Investimento</t>
  </si>
  <si>
    <t>Custeio</t>
  </si>
  <si>
    <t>Identificação do Objeto</t>
  </si>
  <si>
    <t xml:space="preserve">Descrever detalhadamente em que serão aplicados os recursos financeiros recebidos, ou seja, o que de fato será adquirido ou o tipo de prestação de serviços que será executada.
Exemplos:
Para investimentos em equipamentos deve conter: modelo, dimensões, capacidade, cor, condições de assistência técnica.
Para investimento em construção / ampliação deve conter breve descrição, indicando o que será realizado, m2 a serem construído e projeto anexo. 
Para custeio de reforma deve conter breve descrição, indicando o que será realizado, m2 a serem reformados e projeto anexo.
Para custeio de prestação de serviços deve conter quantidades por tipo de serviço, valores respectivos e tempo de execução.
</t>
  </si>
  <si>
    <t>Objetivo</t>
  </si>
  <si>
    <t>Questões</t>
  </si>
  <si>
    <t>Respostas</t>
  </si>
  <si>
    <t>Transportar pacientes para tratamento de hemodiálise para os hospitais estratégicos…</t>
  </si>
  <si>
    <t>disponibilizando um veículo adequado para acomodar confortavelmente até 10 pessoas.</t>
  </si>
  <si>
    <t>c)</t>
  </si>
  <si>
    <t>Justificativa</t>
  </si>
  <si>
    <t xml:space="preserve">Explicar a necessidade de execução.
Convencimento. Explica a razão pela qual tal projeto deve ser realizado e sua relevância.
Os critérios utilizados para escolher o tema e formular as hipóteses devem ser claros e são de suma importância entendimento de quem avalia o projeto.
A Justificativa exalta a importância do tema, ou justifica a necessidade imperiosa de se levar a efeito tal empreendimento.
Uma justificativa conter o seguinte contexto:
</t>
  </si>
  <si>
    <t xml:space="preserve">Atualmente os pacientes são transportados em dois carros emprestados pelos cidadãos desta cidade com capacidade para até 4 pacientes, que viajam aproximadamente 160 km todas a semanas. </t>
  </si>
  <si>
    <t>Os veículos são antigos com necessidades constante de manutenção devido a alta quilometragem, oferecendo perigo aos seus ocupantes e risco de ficarem na estrada a espera de socorro</t>
  </si>
  <si>
    <t xml:space="preserve">Com a compra de 1 veículo tipo  Van os pacientes terão maior conforto e segurança em suas viagens ... </t>
  </si>
  <si>
    <t xml:space="preserve">... e não será mais necessário recorrer aos nobres cidadãos deste município seus veículos emprestados. </t>
  </si>
  <si>
    <t>Com os recursos atuais conseguiremos atender esta demanda em 10 anos, com o risco de muitos dos pacientes ficarem cegos em decorrência do avanço da doença.</t>
  </si>
  <si>
    <t xml:space="preserve">Com a contratação de profissionais e compra de materiais necessários será possível eliminar a demanda represada em 3 meses  ... </t>
  </si>
  <si>
    <t xml:space="preserve">... evitando graves transtornos aos nossos pacientes e proporcionando melhor qualidade de vida. </t>
  </si>
  <si>
    <t>d)</t>
  </si>
  <si>
    <t>Metas a serem atingidas</t>
  </si>
  <si>
    <t>Descrever o resultado esperado com este Plano de Trabalho.</t>
  </si>
  <si>
    <t>Característica</t>
  </si>
  <si>
    <t>Específico</t>
  </si>
  <si>
    <t>determinado, não pode ser generalizado</t>
  </si>
  <si>
    <t>Mensurável</t>
  </si>
  <si>
    <t>Atingível</t>
  </si>
  <si>
    <t>Relevante</t>
  </si>
  <si>
    <t>Temporal</t>
  </si>
  <si>
    <t>pode ser calculado</t>
  </si>
  <si>
    <t>pode ser realizado</t>
  </si>
  <si>
    <t>importante para o processo</t>
  </si>
  <si>
    <t>em determinado prazo</t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</si>
  <si>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Por que realizar o projeto / ação?</t>
    </r>
  </si>
  <si>
    <r>
      <rPr>
        <b/>
        <sz val="10"/>
        <color theme="1"/>
        <rFont val="Calibri"/>
        <family val="2"/>
        <scheme val="minor"/>
      </rPr>
      <t xml:space="preserve">Exemplo: </t>
    </r>
    <r>
      <rPr>
        <sz val="10"/>
        <color theme="1"/>
        <rFont val="Calibri"/>
        <family val="2"/>
        <scheme val="minor"/>
      </rPr>
      <t>Motivos que justificam?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</si>
  <si>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Contribuição a ser realizada?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</si>
  <si>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Solução para o problema?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</si>
  <si>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O que se pretende alcançar?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</si>
  <si>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Como?</t>
    </r>
  </si>
  <si>
    <r>
      <rPr>
        <b/>
        <sz val="10"/>
        <color theme="1"/>
        <rFont val="Calibri"/>
        <family val="2"/>
        <scheme val="minor"/>
      </rPr>
      <t>Exemplos:</t>
    </r>
    <r>
      <rPr>
        <sz val="10"/>
        <color theme="1"/>
        <rFont val="Calibri"/>
        <family val="2"/>
        <scheme val="minor"/>
      </rPr>
      <t xml:space="preserve"> Ambulância, Construção de Hospital, Raio X, RessonânciaMagnética ou não se aplica.</t>
    </r>
  </si>
  <si>
    <r>
      <rPr>
        <b/>
        <sz val="10"/>
        <color theme="1"/>
        <rFont val="Calibri"/>
        <family val="2"/>
        <scheme val="minor"/>
      </rPr>
      <t>Exemplos:</t>
    </r>
    <r>
      <rPr>
        <sz val="10"/>
        <color theme="1"/>
        <rFont val="Calibri"/>
        <family val="2"/>
        <scheme val="minor"/>
      </rPr>
      <t xml:space="preserve"> Reforma da UTI, Material de Escritório, Conserto do Telhado, Instalação de equipamento ou não se aplica.</t>
    </r>
  </si>
  <si>
    <r>
      <rPr>
        <sz val="12"/>
        <color theme="1"/>
        <rFont val="Calibri"/>
        <family val="2"/>
        <scheme val="minor"/>
      </rPr>
      <t>Indicador de alcance da meta</t>
    </r>
    <r>
      <rPr>
        <sz val="9"/>
        <color theme="1"/>
        <rFont val="Calibri"/>
        <family val="2"/>
        <scheme val="minor"/>
      </rPr>
      <t xml:space="preserve"> (cálculo para identificar se a meta foi alcançada)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</si>
  <si>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Aumentar 250% atendimentos/mês em 12 meses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</si>
  <si>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Transporte de 48 Pacientes/mês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</si>
  <si>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Eliminar o cancelamento de cirurgias por falta de energia elétrica em 2 meses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</si>
  <si>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Eliminar a fila de cirurgias eletivas em 6 meses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</si>
  <si>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Aumentar de 200 para 500 atendimentos/mês no setor de pediatria e evidenciar com base no relatório de registro de atendimentos.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</si>
  <si>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Transportar os pacientes para tratamento especializado em transporte adequado edistantes da nossa unidade.</t>
    </r>
  </si>
  <si>
    <r>
      <rPr>
        <b/>
        <sz val="10"/>
        <color theme="1"/>
        <rFont val="Calibri"/>
        <family val="2"/>
        <scheme val="minor"/>
      </rPr>
      <t xml:space="preserve">Exemplo: </t>
    </r>
    <r>
      <rPr>
        <sz val="10"/>
        <color theme="1"/>
        <rFont val="Calibri"/>
        <family val="2"/>
        <scheme val="minor"/>
      </rPr>
      <t xml:space="preserve">Atualmente são canceladas 30 cirurgias por mês em decorrência a falta de energia elétrica. 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</si>
  <si>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Atualmente há 600 pessoas aguardando para realizar a cirurgia eletiva.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</si>
  <si>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Quantidade mensal de atendimento atual / Quantidade mensal de atendimento anteriormente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</si>
  <si>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Quantidade mensal Estimada de pacientes transportados/Quantidade mensal de pacientes transportados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</si>
  <si>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Quantidade de Cirurgias canceladas atual / Quantidade cirurgias canceladas anteriormente.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</si>
  <si>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Quantidade de pessoas que realizaram a cirurgia em 6 meses / Quantidade de pessoas aguardando para realizar a cirurgia eletiva</t>
    </r>
  </si>
  <si>
    <r>
      <t xml:space="preserve">Meta </t>
    </r>
    <r>
      <rPr>
        <sz val="9"/>
        <color theme="1"/>
        <rFont val="Calibri"/>
        <family val="2"/>
        <scheme val="minor"/>
      </rPr>
      <t>(quantitativas)</t>
    </r>
  </si>
  <si>
    <r>
      <t xml:space="preserve">Meta </t>
    </r>
    <r>
      <rPr>
        <sz val="9"/>
        <color theme="1"/>
        <rFont val="Calibri"/>
        <family val="2"/>
        <scheme val="minor"/>
      </rPr>
      <t>(quanlitativas)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</si>
  <si>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Eliminar as imagens de raios X com baixa qualidade. 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</si>
  <si>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Atualmente a cada 100 raios X 50 são executados pelo menos uma vez.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</si>
  <si>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Quantidade Raios X atual / Quantidade mensal de Raios X anterior.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</si>
  <si>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Reduzir o tempo de espera para atendimento de 30 dias para 10 (33%) dias úteis em 6 meses.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</si>
  <si>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Manter o volume de atendimento, reduzindo o tempo.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</si>
  <si>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Tempo de atendimento atual / Tempo de atendimento anteriormente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</si>
  <si>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Reduzir Índice de Infecção Hospitalar de X% para Y% em 3 meses</t>
    </r>
  </si>
  <si>
    <r>
      <rPr>
        <b/>
        <sz val="10"/>
        <color theme="1"/>
        <rFont val="Calibri"/>
        <family val="2"/>
        <scheme val="minor"/>
      </rPr>
      <t xml:space="preserve">Exemplo: </t>
    </r>
    <r>
      <rPr>
        <sz val="10"/>
        <color theme="1"/>
        <rFont val="Calibri"/>
        <family val="2"/>
        <scheme val="minor"/>
      </rPr>
      <t>Reduzir de o índice de infecção hospitalar aos padrões exigidos pela OMS.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</si>
  <si>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Aumentar de 70% para 90% de satisfação ótima dos usuários SUS em 6 meses.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</si>
  <si>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Aplicar pesquisa de satisfação aos usuários SUS de acordo com os critérios especificados em norma interna.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</si>
  <si>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Quantidade de Usuários com avaliação ótima / Quantidade Total de Usuários </t>
    </r>
  </si>
  <si>
    <t>Quando se tratar de Santa Casa Sustentável as metas devem serem indicadas de acordo com a Resolução 13 e 29.</t>
  </si>
  <si>
    <t>e)</t>
  </si>
  <si>
    <t>Etapas ou fases de execução</t>
  </si>
  <si>
    <t>Descrever em que etapas serão utilizados os recursos financeiros.</t>
  </si>
  <si>
    <t>Etapa</t>
  </si>
  <si>
    <t>Duração</t>
  </si>
  <si>
    <t>Aplicação</t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</si>
  <si>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Cotação do equipamento de ressonância</t>
    </r>
  </si>
  <si>
    <t>3 meses</t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</si>
  <si>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Aquisição do equipamento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</si>
  <si>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Instalação do equipamento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</si>
  <si>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testes</t>
    </r>
  </si>
  <si>
    <t>2 meses</t>
  </si>
  <si>
    <t>15 dias</t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</si>
  <si>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Contratação de equipe para plantões na Pediatria aos sábados, domingos e feriados.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</si>
  <si>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Montagem de Escala de Plantões e abertura de agendamento de consultas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</si>
  <si>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Pagamento dos honorários</t>
    </r>
  </si>
  <si>
    <t>1 mês</t>
  </si>
  <si>
    <t>11 meses</t>
  </si>
  <si>
    <t>f)</t>
  </si>
  <si>
    <t>Plano de Aplicação de Recursos Fianceiros</t>
  </si>
  <si>
    <t>(a especificação do objeto pode ser verificada no item IV; a Identificação do Objeto)</t>
  </si>
  <si>
    <t>Ordem</t>
  </si>
  <si>
    <t>Valor</t>
  </si>
  <si>
    <t>%</t>
  </si>
  <si>
    <t>Material de Consumo</t>
  </si>
  <si>
    <t>Recursos Humanos</t>
  </si>
  <si>
    <t>Serviços de Terceiro</t>
  </si>
  <si>
    <t>Manutenção</t>
  </si>
  <si>
    <t>Reparos e Adequações</t>
  </si>
  <si>
    <t>Outras Despesas</t>
  </si>
  <si>
    <t>Salários, encargos e benefícios</t>
  </si>
  <si>
    <t>Autônomos e pessoa jurídica</t>
  </si>
  <si>
    <t>Material médico e hospitalar</t>
  </si>
  <si>
    <t>Serviços médicos</t>
  </si>
  <si>
    <t>Locação de Imóveis</t>
  </si>
  <si>
    <t>Utilidade pública</t>
  </si>
  <si>
    <t>Equipamentos</t>
  </si>
  <si>
    <t>Reformas e Adequações</t>
  </si>
  <si>
    <r>
      <t>CRONOGRAMA DE DESEMBOLSO</t>
    </r>
    <r>
      <rPr>
        <sz val="9"/>
        <color theme="1"/>
        <rFont val="Calibri"/>
        <family val="2"/>
        <scheme val="minor"/>
      </rPr>
      <t xml:space="preserve"> (preencher a tabela)</t>
    </r>
  </si>
  <si>
    <t>Materiais de consumo</t>
  </si>
  <si>
    <t>desmembrar por natureza de despesa (custeio e investimento)</t>
  </si>
  <si>
    <t>Proponente</t>
  </si>
  <si>
    <t>Concedente</t>
  </si>
  <si>
    <r>
      <rPr>
        <b/>
        <sz val="10"/>
        <color theme="1"/>
        <rFont val="Calibri"/>
        <family val="2"/>
        <scheme val="minor"/>
      </rPr>
      <t>Observação:</t>
    </r>
    <r>
      <rPr>
        <sz val="10"/>
        <color theme="1"/>
        <rFont val="Calibri"/>
        <family val="2"/>
        <scheme val="minor"/>
      </rPr>
      <t xml:space="preserve"> Nos termos do Artigo 116, Inciso VII, se o ajuste compreender obra ou serviço de engenharia demonstrar que os recursos são suficientes para conclusão da obra ou se existe contrapartida por meios próprios para complementar a execução do objeto, evitando com isso a paralisação ou suspensão da obra ou serviço.
Quando se tratar de obra o pagamento deve ser realizado por medição.
</t>
    </r>
  </si>
  <si>
    <t>PREVISÃO DE EXECUÇÃO DO OBJETO</t>
  </si>
  <si>
    <t>Início:</t>
  </si>
  <si>
    <t>Duração:</t>
  </si>
  <si>
    <t>DECLARAÇÃO</t>
  </si>
  <si>
    <r>
      <t xml:space="preserve">Na qualidade de representante legal do proponente, </t>
    </r>
    <r>
      <rPr>
        <b/>
        <sz val="12"/>
        <color theme="1"/>
        <rFont val="Calibri"/>
        <family val="2"/>
        <scheme val="minor"/>
      </rPr>
      <t>DECLARO</t>
    </r>
    <r>
      <rPr>
        <sz val="12"/>
        <color theme="1"/>
        <rFont val="Calibri"/>
        <family val="2"/>
        <scheme val="minor"/>
      </rPr>
      <t>, para fins de prova junto à Secretaria de Estado da Saúde – Departamento Regional de Saúde I - Grande São Paulo, para os efeitos e sob as penas da lei, que inexiste qualquer débito em mora ou situação de inadimplência com o Tesouro ou qualquer órgão ou Entidade da Administração Pública, que impeça a transferência de recursos oriundos de dotações consignadas nos orçamentos deste Poder, na forma deste Plano de Trabalho.</t>
    </r>
  </si>
  <si>
    <t>Data da Assinatura</t>
  </si>
  <si>
    <t>16/03/20015</t>
  </si>
  <si>
    <t>ANALISADO E APROVADO TECNICAMENTE NESTE DRS</t>
  </si>
  <si>
    <t xml:space="preserve">IX </t>
  </si>
  <si>
    <t>APROVAÇÃO - ORDENADOR DA DESPESA</t>
  </si>
  <si>
    <t>APROVAÇÃO - SECRETÁRIO DE ESTADO DA SAÚDE</t>
  </si>
  <si>
    <t>Em nossa região há uma fila para realização de cirurgias de catarata de 600 pacientes aguardando sua vez.</t>
  </si>
  <si>
    <t>fjhdfjhdsfhkjsdhfs djh</t>
  </si>
  <si>
    <t>Saldo Disponível</t>
  </si>
  <si>
    <t>16.083 de 28/12/2015 decreto no. 61.802 de 14/01/2016</t>
  </si>
  <si>
    <t>Manutenção de Equipamentos</t>
  </si>
  <si>
    <t>Ofício do Interessado endereçado ao Secretário da Saúde;</t>
  </si>
  <si>
    <t>Cópia do Ajuste (Convênio ou Termo Aditivo) em referência;</t>
  </si>
  <si>
    <t>Cópia do Termo de Ciência e Notificação do Ajuste (Convênio ou Termo Aditivo) em referência;</t>
  </si>
  <si>
    <t>Observações: As Notas Fiscais devem ser apresentadas em cópia identificadas com carimbo contendo as informações de: Nº do Convênio ou do T.A., Secretaria de Estado da Saúde e Unidade Pagadora (UGE), confere com original.</t>
  </si>
  <si>
    <t>RELAÇÃO  DE DOCUMENTOS e COMPROVAÇÕES - PARA SANI</t>
  </si>
  <si>
    <r>
      <t>2)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Descrição dos Documentos da Convenente (DRS / Convênios)</t>
    </r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</si>
  <si>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Descrição dos Documentos da Conveniada</t>
    </r>
  </si>
  <si>
    <t xml:space="preserve">Cópia do Plano de Trabalho do Ajuste (Convênio ou Termo Aditivo) em referência; </t>
  </si>
  <si>
    <t>Cópia da Publicação do Ajuste (Convênio ou Termo Aditivo) em referência, no Diário Oficial do Estado;</t>
  </si>
  <si>
    <t>Cópia do Termo de Retirratificação de Prorrogação ou Redução (se houver);</t>
  </si>
  <si>
    <t>Atestado de Funcionamento expedido por Órgão Público, no período de vigência do Convênio;</t>
  </si>
  <si>
    <t>Declaração de Utilidade Pública Estadual expedida por órgão competente;</t>
  </si>
  <si>
    <t>Comprovante de Inscrição no Cadastro Nacional de Pessoa Jurídica, atualizado;</t>
  </si>
  <si>
    <t>Cópia do Estatuto Oficial da Entidade;</t>
  </si>
  <si>
    <t>Ata de Posse da Diretoria vigente no período do Convênio;</t>
  </si>
  <si>
    <t>Declaração de que realizou no mínimo 03 (três) Cotações de Preços nas aquisições realizadas pelo Convênio (materiais e serviços);</t>
  </si>
  <si>
    <t>Declaração que evidencie se ocorreu ou não contratação de parentes, inclusive por afinidade, de dirigentes da conveniada ou de Agentes Políticos / Dirigentes do poder público convenente;</t>
  </si>
  <si>
    <t>Declaração que evidencie se ocorreu ou não contratação de empresa (s) pertencente (s) a parentes, inclusive por afinidade, de dirigentes da conveniada ou de Agentes Políticos / Dirigentes do poder público convenente;</t>
  </si>
  <si>
    <t>Certidão da Portaria Conjunta nº 1751/14 de 02 de Outubro de 2014, em caso de pagamento de pessoal;</t>
  </si>
  <si>
    <t>Certidão Negativa do Fundo de garantia por Tempo de Serviço- FGTS, em caso de pagamento de pessoal, e, Certidão Conjunta de Tributos Federais e Dívida Ativa da União;</t>
  </si>
  <si>
    <t>Balanço Patrimonial, assinado e carimbado, correspondente à vigência do Convênio, indicando a contabilização do recurso recebido;</t>
  </si>
  <si>
    <t>Publicação do Balanço Patrimonial da conveniada, dos exercícios encerrado e anterior;</t>
  </si>
  <si>
    <t>Demais demonstrações contábeis e financeiras da conveniada, acompanhada do balancete analítico acumulado de dezembro;</t>
  </si>
  <si>
    <t>Certidão expedida  pelo Conselho Regional de Contabilidade – CRC, comprovando a habilitação profissional dos responsáveis por balanços e demonstrações contábeis;</t>
  </si>
  <si>
    <t>Relação dos Contratos, Convênio e respectivos aditamentos, firmados com a utilização de recursos públicos administrados pela conveniada para fins estabelecidos no convênio, contendo: tipo e número do ajuste; nome do contratado ou conveniado; data; objeto; vigência; valor e condições de pagamento;</t>
  </si>
  <si>
    <t>Relatório Anual da Conveniada sobre as  atividades desenvolvidas  com os recursos próprios e as verbas públicas repassadas;</t>
  </si>
  <si>
    <t>Demonstrativo Integral das receitas e despesas computadas por fonte de recurso e por categorias ou finalidades dos gastos, aplicadas no objeto do convênio, conforme modelo contido no Anexo 26 e 29</t>
  </si>
  <si>
    <t>Extratos da Conta Corrente em que recebeu os recursos;</t>
  </si>
  <si>
    <t>Extratos da Conta de Aplicações Financeiras, demonstrando os respectivos rendimentos.</t>
  </si>
  <si>
    <t>Comprovantes de devolução de recursos não aplicados ou aplicados irregularmente.</t>
  </si>
  <si>
    <t>Conciliação Bancária do mês de Dezembro da conta corrente específica, aberta em instituição financeira oficial, indicada pelo órgão convenente, para movimentação dos recursos do convênio, acompanhada do respectivo extrato bancário;</t>
  </si>
  <si>
    <t>Cópia da Ficha Patrimonial dos bens adquiridos, carimbadas “Confere com Original”;</t>
  </si>
  <si>
    <t>Laudo de Conclusão de Obra assinado por Engenheiro responsável;</t>
  </si>
  <si>
    <t>Atestado de Recebimento Conclusivo da Obra, assinado pelos responsáveis de ambas as partes;</t>
  </si>
  <si>
    <t>Certidão indicando o nome dos responsáveis pela fiscalização da execução do convênio e respectivos períodos de atuação;</t>
  </si>
  <si>
    <t>Certidão contendo nomes e CPF’s dos Dirigentes e dos Conselheiros da Conveniada no respectivo período de atuação;</t>
  </si>
  <si>
    <t>Parecer do Conselho Fiscal aprovando as Contas;</t>
  </si>
  <si>
    <t>Regulamento para contratação de obras e serviços, bem como para compras com emprego de recursos financeiros repassados à Conveniada;</t>
  </si>
  <si>
    <t>Lei e Decreto autorizadores do repasse;</t>
  </si>
  <si>
    <t>Relatório Governamental sobre a execução do objeto do convênio, contendo comparativo entre as metas propostas e os resultados alcançados;</t>
  </si>
  <si>
    <t>Declaração elaborada pelo Controle Interno do órgão acerca da legalidade dos repasses, atestando a eficácia e eficiência dos resultados alcançados;</t>
  </si>
  <si>
    <t>Declaração que evidencie se ocorreu cessão de funcionários do Poder Executivo à entidade conveniada durante o período de vigência do Ajuste.</t>
  </si>
  <si>
    <t>Parecer Prévio Parcial até 31/12 do exercício, expedido pelo Departamento Regional de Saúde – DRS;</t>
  </si>
  <si>
    <t>Parecer Conclusivo parcial expedido pelo órgão concessor.</t>
  </si>
  <si>
    <t>Declaração de que cumpriu as normas gerais estabelecidas pela Lei Federal nº 8.666/93 e suas alterações, no que se refere à realização de Licitações nela previstas, para as despesas apresentadas;</t>
  </si>
  <si>
    <t>Relatório Anual da Conveniada sobre as  atividades desenvolvidas  com os recursos próprios e as verbas públicas repassadas, computadas por fonte de recursos e por categorias ou finalidades de gastos</t>
  </si>
  <si>
    <t>Demonstrativo Integral das receitas e despesas computadas por fonte de recurso, individualizando os gastos pela forma de contratação na conformidade do modelo contido no Anexo 3, 26 e 27.</t>
  </si>
  <si>
    <t>Cópia da Ficha Patrimonial dos bens adquiridos, carimbadas “Confere com Original”; e Cópia da Certidão de Registro de Imóveis (Em caso de aquisição de bens móveis e/ou imóveis);</t>
  </si>
  <si>
    <t>Certidão contendo nomes e CPF da Autoridade responsável pela conveniada  e respectivo período de atuação;</t>
  </si>
  <si>
    <t>Ata do Conselho Municipal de Saúde aprovando as Contas;</t>
  </si>
  <si>
    <t>SANI</t>
  </si>
  <si>
    <t>16.347 de 29/12/2016 decreto no. 62.413 de 06/01/2017</t>
  </si>
  <si>
    <t>Data da Emissão</t>
  </si>
  <si>
    <t>Fornecedor</t>
  </si>
  <si>
    <t>Documento Fiscal</t>
  </si>
  <si>
    <t>Data da Compensação</t>
  </si>
  <si>
    <t>Responsável pela Entidade Parceira</t>
  </si>
  <si>
    <t>Utilidade pública (7)</t>
  </si>
  <si>
    <t>SECRETARIA DE ESTADO DA SAÚDE DE SÃO PAULO</t>
  </si>
  <si>
    <t>Exercício Atual</t>
  </si>
  <si>
    <t>Assinatura:</t>
  </si>
  <si>
    <t>Vigência:</t>
  </si>
  <si>
    <t>Aditamento:</t>
  </si>
  <si>
    <t xml:space="preserve">Prorrogação: </t>
  </si>
  <si>
    <t>Declaro, na qualidade de responsável pela Entidade supra epigrafada, sob as penas da Lei, que a despesa relacionada comprova a exata aplicação dos recursos recebidos para os fins indicados, conforme programa de trabalho aprovado, proposto ao Órgão Público parceiro.</t>
  </si>
  <si>
    <t>16.646 de 11/01/2018 decreto no. 63.152 de 15/01/2018</t>
  </si>
  <si>
    <t>57.038.952/0001-11</t>
  </si>
  <si>
    <t>Rua Isabel Schmidt 59</t>
  </si>
  <si>
    <t>São Paulo</t>
  </si>
  <si>
    <t>04743-030</t>
  </si>
  <si>
    <t>Provedor</t>
  </si>
  <si>
    <t>Se propõe ao exercício da caridade, abrigando e socorrendo enfermos, inválidos e desamparados.</t>
  </si>
  <si>
    <t>15/12/1895</t>
  </si>
  <si>
    <t>Estadual</t>
  </si>
  <si>
    <t>06589</t>
  </si>
  <si>
    <t>Fundo Estadual de Saúde</t>
  </si>
  <si>
    <t>Roberto Magno Leite Pereira</t>
  </si>
  <si>
    <t>4.434.164-7</t>
  </si>
  <si>
    <t>083.949.488-20</t>
  </si>
  <si>
    <t>371/2020</t>
  </si>
  <si>
    <t>1417-6</t>
  </si>
  <si>
    <t>Contribuição para o desenvolv. de uma Rede Hospitalar de referência na Região, capaz de prestar servs. de saúde de qualidade e resolutivos, de média e de alta complex., que atendam às necessid. e demandas da pop., em especial aquelas encaminhadas pelo setor de regulação do acesso e integrar-se à rede de atenção à saúde do Estado, mediante a transf. de recursos financ. destinados às despesas de Apoio Financeiro Geral Custeio - Aquisição de Mat. de Consumo e Prest. de Servs.</t>
  </si>
  <si>
    <t>Santa Casa de Misericórdia de Santo Amaro</t>
  </si>
  <si>
    <t>04/01/2021 à 31/12/2024</t>
  </si>
  <si>
    <t>202101200020469</t>
  </si>
  <si>
    <t>22330 - 1/2</t>
  </si>
  <si>
    <t>ESPUMABRAZ IND E COM DE ESP DE POLIURETANO EIRELI</t>
  </si>
  <si>
    <t>551563000003175</t>
  </si>
  <si>
    <t>553359000002035</t>
  </si>
  <si>
    <t>DUPATRI HOSPITALAR COMERCIO IMPORTAÇÃO E EXPORTAÇÃO LTDA</t>
  </si>
  <si>
    <t>556589000015942</t>
  </si>
  <si>
    <t>ANALIN ANALISES CLINICAS EIRELI</t>
  </si>
  <si>
    <t>10401</t>
  </si>
  <si>
    <t>10501</t>
  </si>
  <si>
    <t>10601</t>
  </si>
  <si>
    <t>10701</t>
  </si>
  <si>
    <t>10801</t>
  </si>
  <si>
    <t>UNIÃO QUIMICA FARMACEUTICA NACIONAL S/A</t>
  </si>
  <si>
    <t>459743 - 1/3</t>
  </si>
  <si>
    <t>MEDILAR IMPORT E DISTR DE PRODUTOS MEDICO HOSPITALARES S/A</t>
  </si>
  <si>
    <t>HDL LOGISTICA HOSPITALAR LTDA</t>
  </si>
  <si>
    <t>256063 - 1/2</t>
  </si>
  <si>
    <t>ALIANÇA COM. MAT. HOSPITALAR LTDA</t>
  </si>
  <si>
    <t>17863 - 3/3</t>
  </si>
  <si>
    <t>JP INDUSTRIA FARMACEUTICA S/A</t>
  </si>
  <si>
    <t>157111 - 2/2</t>
  </si>
  <si>
    <t>SOMA SP HOSPITALAR LTDA</t>
  </si>
  <si>
    <t>157810 - 2/2</t>
  </si>
  <si>
    <t>NEUPHARMA DIST. MATL. MED. HOSPITALAR LTDA</t>
  </si>
  <si>
    <t>LAVSIM HIGIENIZAÇÃO TEXTIL S/A</t>
  </si>
  <si>
    <t>IBG INDUSTRIA BRASILEIRA DE GASES LTDA</t>
  </si>
  <si>
    <t>IBG CRYO INDUSTRIA DE GASES LTDA</t>
  </si>
  <si>
    <t>BELIVE COMERCIO DE PRODUTOS HOSPITALARES LTDA</t>
  </si>
  <si>
    <t>69921 - 2/2</t>
  </si>
  <si>
    <t>17969 - 2/4</t>
  </si>
  <si>
    <t>MEDICAMENTAL HOSPITALAR LTDA</t>
  </si>
  <si>
    <t>47118 - 2/3</t>
  </si>
  <si>
    <t>255525 - 1/3</t>
  </si>
  <si>
    <t>FENIX MED. E MAT. CIRURGICOS EIRELI</t>
  </si>
  <si>
    <t>736 - 2/2</t>
  </si>
  <si>
    <t>10402</t>
  </si>
  <si>
    <t>10403</t>
  </si>
  <si>
    <t>10404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</si>
  <si>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</si>
  <si>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</si>
  <si>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</si>
  <si>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</si>
  <si>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</si>
  <si>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</si>
  <si>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</si>
  <si>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</si>
  <si>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10413</t>
  </si>
  <si>
    <t>10414</t>
  </si>
  <si>
    <t>10415</t>
  </si>
  <si>
    <t>22349 - 2/2</t>
  </si>
  <si>
    <t>10502</t>
  </si>
  <si>
    <t>254019 - 2/3</t>
  </si>
  <si>
    <t>158244 - 1/2</t>
  </si>
  <si>
    <t>11101</t>
  </si>
  <si>
    <t>SUPERMED COM. E IMP. DE PROD. MED. E HOSP. LTDA</t>
  </si>
  <si>
    <t>157511 - 2/2</t>
  </si>
  <si>
    <t>CRISTALIA PROD. QUIM. FARMACEUTICOS LTDA</t>
  </si>
  <si>
    <t>2826285 - 1/3</t>
  </si>
  <si>
    <t>GABISA MEDICAL INTERNACIONAL LTDA</t>
  </si>
  <si>
    <t>19629 - 1/2</t>
  </si>
  <si>
    <t>11102</t>
  </si>
  <si>
    <t>11103</t>
  </si>
  <si>
    <t>11104</t>
  </si>
  <si>
    <t>11105</t>
  </si>
  <si>
    <t>11201</t>
  </si>
  <si>
    <t>593723 - 1/4</t>
  </si>
  <si>
    <t>SOQUIMICA LABORATORIOS LTDA</t>
  </si>
  <si>
    <t>112808 - 2/2</t>
  </si>
  <si>
    <t>11202</t>
  </si>
  <si>
    <t>11203</t>
  </si>
  <si>
    <t>11301</t>
  </si>
  <si>
    <t>ALFALAGOS LTDA</t>
  </si>
  <si>
    <t>008722 - 1/2</t>
  </si>
  <si>
    <t>18125 - 1/3</t>
  </si>
  <si>
    <t>70393 - 1/2</t>
  </si>
  <si>
    <t>PRECISION COMERCIAL DISTR. DE PROD. MEDICO HOSP. LTDA</t>
  </si>
  <si>
    <t>ANBIOTON IMPORTADORA LTDA</t>
  </si>
  <si>
    <t>128847 - 1/2</t>
  </si>
  <si>
    <t>11302</t>
  </si>
  <si>
    <t>11303</t>
  </si>
  <si>
    <t>11304</t>
  </si>
  <si>
    <t>11305</t>
  </si>
  <si>
    <t>11306</t>
  </si>
  <si>
    <t>11307</t>
  </si>
  <si>
    <t>551744000204161</t>
  </si>
  <si>
    <t>IMPORTADORA LIBERMED CIRURGICA LTDA</t>
  </si>
  <si>
    <t>44210 - 2/3</t>
  </si>
  <si>
    <t>157758 - 2/2</t>
  </si>
  <si>
    <t>11401</t>
  </si>
  <si>
    <t>OPEM REPREST IMP EXP DISTRIBUIDORA LTDA</t>
  </si>
  <si>
    <t>11402</t>
  </si>
  <si>
    <t>22330 - 2/2</t>
  </si>
  <si>
    <t>255525 - 2/3</t>
  </si>
  <si>
    <t>158586 - 1/2</t>
  </si>
  <si>
    <t>47118 - 3/3</t>
  </si>
  <si>
    <t>11501</t>
  </si>
  <si>
    <t>MEDIMPORT COMERCIO DE PROD HOSPITALARES EIRELI</t>
  </si>
  <si>
    <t>39248 - 1/2</t>
  </si>
  <si>
    <t>11502</t>
  </si>
  <si>
    <t>11503</t>
  </si>
  <si>
    <t>11504</t>
  </si>
  <si>
    <t>11505</t>
  </si>
  <si>
    <t>553221000100256</t>
  </si>
  <si>
    <t>11801</t>
  </si>
  <si>
    <t>256063 - 2/2</t>
  </si>
  <si>
    <t>459743 - 2/3</t>
  </si>
  <si>
    <t>BIOTEC PRODUTOS HOSPITALARES LTDA</t>
  </si>
  <si>
    <t>17969 - 3/4</t>
  </si>
  <si>
    <t>11802</t>
  </si>
  <si>
    <t>11803</t>
  </si>
  <si>
    <t>11804</t>
  </si>
  <si>
    <t>11805</t>
  </si>
  <si>
    <t>11806</t>
  </si>
  <si>
    <t>11901</t>
  </si>
  <si>
    <t>593723 - 2/4</t>
  </si>
  <si>
    <t>12001</t>
  </si>
  <si>
    <t>18125 - 2/3</t>
  </si>
  <si>
    <t>12101</t>
  </si>
  <si>
    <t>158878 - 1/2</t>
  </si>
  <si>
    <t>12201</t>
  </si>
  <si>
    <t>254019 - 3/3</t>
  </si>
  <si>
    <t>12202</t>
  </si>
  <si>
    <t>12601</t>
  </si>
  <si>
    <t>COMPANHIA DE SANEAMENTO BÁSICO DO ESTADO DE SÃO PAULO</t>
  </si>
  <si>
    <t>593723 - 3/4</t>
  </si>
  <si>
    <t>2826285 - 2/3</t>
  </si>
  <si>
    <t>70393 - 2/2</t>
  </si>
  <si>
    <t>158244 - 2/2</t>
  </si>
  <si>
    <t>12602</t>
  </si>
  <si>
    <t>12603</t>
  </si>
  <si>
    <t>12604</t>
  </si>
  <si>
    <t>12605</t>
  </si>
  <si>
    <t>12701</t>
  </si>
  <si>
    <t>18125 - 3/3</t>
  </si>
  <si>
    <t>12702</t>
  </si>
  <si>
    <t>12801</t>
  </si>
  <si>
    <t>008722 - 2/2</t>
  </si>
  <si>
    <t>128847 - 2/2</t>
  </si>
  <si>
    <t>12802</t>
  </si>
  <si>
    <t>12803</t>
  </si>
  <si>
    <t>12804</t>
  </si>
  <si>
    <t>44210 - 3/3</t>
  </si>
  <si>
    <t>PREVINI COMERCIO E SISTEMAS ELETRONICOS EIRELI</t>
  </si>
  <si>
    <t>556978000024600</t>
  </si>
  <si>
    <t>71482 - 1/2</t>
  </si>
  <si>
    <t>005476 - 1/2</t>
  </si>
  <si>
    <t>12901</t>
  </si>
  <si>
    <t>12902</t>
  </si>
  <si>
    <t>202102250106672</t>
  </si>
  <si>
    <t>20101</t>
  </si>
  <si>
    <t>158586 - 2/2</t>
  </si>
  <si>
    <t>39248 - 2/2</t>
  </si>
  <si>
    <t>17969 - 4/4</t>
  </si>
  <si>
    <t>ELETROPAULO METROPOLITANA ELETRICIDADE DE SÃO PAULO S/A</t>
  </si>
  <si>
    <t>255525 - 3/3</t>
  </si>
  <si>
    <t>160537 - 1/3</t>
  </si>
  <si>
    <t>156955 - 1/4</t>
  </si>
  <si>
    <t>459743 - 3/3</t>
  </si>
  <si>
    <t>20102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</si>
  <si>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</si>
  <si>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</si>
  <si>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</si>
  <si>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</si>
  <si>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</si>
  <si>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</si>
  <si>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</si>
  <si>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</si>
  <si>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20201</t>
  </si>
  <si>
    <t>593723 - 4/4</t>
  </si>
  <si>
    <t>20202</t>
  </si>
  <si>
    <t>20203</t>
  </si>
  <si>
    <t>CRISMED COMERCIAL HOSPITALAR LTDA</t>
  </si>
  <si>
    <t>235826 - 1/3</t>
  </si>
  <si>
    <t>20301</t>
  </si>
  <si>
    <t>134183 - 1/2</t>
  </si>
  <si>
    <t>20401</t>
  </si>
  <si>
    <t>20501</t>
  </si>
  <si>
    <t>FUTURA DISTRIBUIDORA DE MEDICAMENTOS E PROD. DE SAUDE LTDA</t>
  </si>
  <si>
    <t>158878 - 2/2</t>
  </si>
  <si>
    <t>20502</t>
  </si>
  <si>
    <t>20503</t>
  </si>
  <si>
    <t>20504</t>
  </si>
  <si>
    <t>20505</t>
  </si>
  <si>
    <t>20801</t>
  </si>
  <si>
    <t>71605 - 1/2</t>
  </si>
  <si>
    <t>CIRURGICA FERNANDES COMERCIO MATS. CIR. HOSP. LTDA</t>
  </si>
  <si>
    <t>1296477 - 1/3</t>
  </si>
  <si>
    <t>2826285 - 3/3</t>
  </si>
  <si>
    <t>HALEX ISTAR INDUSTRIA FARMACEUTICA S/A</t>
  </si>
  <si>
    <t>160537 - 2/3</t>
  </si>
  <si>
    <t>156955 - 2/4</t>
  </si>
  <si>
    <t>20802</t>
  </si>
  <si>
    <t>20803</t>
  </si>
  <si>
    <t>20804</t>
  </si>
  <si>
    <t>20805</t>
  </si>
  <si>
    <t>20806</t>
  </si>
  <si>
    <t>20807</t>
  </si>
  <si>
    <t>20808</t>
  </si>
  <si>
    <t>553392000062178</t>
  </si>
  <si>
    <t>MULTIFARMA COMERCIO E REPRESENTAÇÕES LTDA</t>
  </si>
  <si>
    <t>21001</t>
  </si>
  <si>
    <t>39523 - 1/2</t>
  </si>
  <si>
    <t>21002</t>
  </si>
  <si>
    <t>21003</t>
  </si>
  <si>
    <t>21101</t>
  </si>
  <si>
    <t>21201</t>
  </si>
  <si>
    <t>138790 - 1/3</t>
  </si>
  <si>
    <t>POLO CIRURGICO LTDA</t>
  </si>
  <si>
    <t>GABISA MEDICAL INTERNACIONAL S/A</t>
  </si>
  <si>
    <t>71873 - 1/2</t>
  </si>
  <si>
    <t>56255 - 1/3</t>
  </si>
  <si>
    <t>18249 - 1/4</t>
  </si>
  <si>
    <t>ASTRA FARMA COMERCIO DE MAT. MED. HOSP. LTDA</t>
  </si>
  <si>
    <t>236852 - 1/2</t>
  </si>
  <si>
    <t>GENESIO A. MENDES &amp; CIA LTDA</t>
  </si>
  <si>
    <t>629518 - 1/3</t>
  </si>
  <si>
    <t>56027 - 1/3</t>
  </si>
  <si>
    <t>005476 - 2/2</t>
  </si>
  <si>
    <t>71482 - 2/2</t>
  </si>
  <si>
    <t>160537 - 3/3</t>
  </si>
  <si>
    <t>156955 - 3/4</t>
  </si>
  <si>
    <t>21701</t>
  </si>
  <si>
    <t>21801</t>
  </si>
  <si>
    <t>21702</t>
  </si>
  <si>
    <t>21703</t>
  </si>
  <si>
    <t>21704</t>
  </si>
  <si>
    <t>21705</t>
  </si>
  <si>
    <t>21706</t>
  </si>
  <si>
    <t>21707</t>
  </si>
  <si>
    <t>21708</t>
  </si>
  <si>
    <t>21709</t>
  </si>
  <si>
    <t>21710</t>
  </si>
  <si>
    <t>21711</t>
  </si>
  <si>
    <t>21712</t>
  </si>
  <si>
    <t>21713</t>
  </si>
  <si>
    <t>21714</t>
  </si>
  <si>
    <t>21715</t>
  </si>
  <si>
    <t>21716</t>
  </si>
  <si>
    <t>21717</t>
  </si>
  <si>
    <t>21718</t>
  </si>
  <si>
    <t>21719</t>
  </si>
  <si>
    <t>BELLAMED PRODUTOS HOSPITALARES EIRELI</t>
  </si>
  <si>
    <t>235826 - 2/3</t>
  </si>
  <si>
    <t>236906 - 1/2</t>
  </si>
  <si>
    <t>21802</t>
  </si>
  <si>
    <t>21803</t>
  </si>
  <si>
    <t>21804</t>
  </si>
  <si>
    <t>134183 - 2/2</t>
  </si>
  <si>
    <t>21901</t>
  </si>
  <si>
    <t>22201</t>
  </si>
  <si>
    <t>71605 - 2/2</t>
  </si>
  <si>
    <t>72064 - 1/2</t>
  </si>
  <si>
    <t>1296477 - 2/3</t>
  </si>
  <si>
    <t>629518 - 2/3</t>
  </si>
  <si>
    <t>54570 - 2/3</t>
  </si>
  <si>
    <t>007657 - 2/2</t>
  </si>
  <si>
    <t>156955 - 4/4</t>
  </si>
  <si>
    <t>22202</t>
  </si>
  <si>
    <t>22203</t>
  </si>
  <si>
    <t>22204</t>
  </si>
  <si>
    <t>22205</t>
  </si>
  <si>
    <t>22206</t>
  </si>
  <si>
    <t>22207</t>
  </si>
  <si>
    <t>22208</t>
  </si>
  <si>
    <t>22209</t>
  </si>
  <si>
    <t>22301</t>
  </si>
  <si>
    <t>56255 - 2/3</t>
  </si>
  <si>
    <t>22302</t>
  </si>
  <si>
    <t>22401</t>
  </si>
  <si>
    <t>18249 - 2/4</t>
  </si>
  <si>
    <t>22402</t>
  </si>
  <si>
    <t>22501</t>
  </si>
  <si>
    <t>72174 - 1/2</t>
  </si>
  <si>
    <t>650948 - 1/3</t>
  </si>
  <si>
    <t>39523 - 2/2</t>
  </si>
  <si>
    <t>22502</t>
  </si>
  <si>
    <t>22503</t>
  </si>
  <si>
    <t>22504</t>
  </si>
  <si>
    <t>22505</t>
  </si>
  <si>
    <t>553370000006158</t>
  </si>
  <si>
    <t>22601</t>
  </si>
  <si>
    <t>22602</t>
  </si>
  <si>
    <t>202103250153086</t>
  </si>
  <si>
    <t>30101</t>
  </si>
  <si>
    <t>57598 - 1/3</t>
  </si>
  <si>
    <t>ATIVA COMERCIAL HOSPITALAR LTDA</t>
  </si>
  <si>
    <t>71873 - 2/2</t>
  </si>
  <si>
    <t>20028 - 1/2</t>
  </si>
  <si>
    <t>629518 - 3/3</t>
  </si>
  <si>
    <t>656634 - 1/3</t>
  </si>
  <si>
    <t>MEDICOR PRODUTOS HOSPITALARES LTDA</t>
  </si>
  <si>
    <t>72856 - 1/3</t>
  </si>
  <si>
    <t>30102</t>
  </si>
  <si>
    <t>30103</t>
  </si>
  <si>
    <t>30104</t>
  </si>
  <si>
    <t>30105</t>
  </si>
  <si>
    <t>30106</t>
  </si>
  <si>
    <t>30107</t>
  </si>
  <si>
    <t>30108</t>
  </si>
  <si>
    <t>30109</t>
  </si>
  <si>
    <t>30201</t>
  </si>
  <si>
    <t>ALIANCA COMERCIAL DE MATERIAL HOSPITALAR LTDA</t>
  </si>
  <si>
    <t>18307 - 1/3</t>
  </si>
  <si>
    <t>56255 - 3/3</t>
  </si>
  <si>
    <t>162221 - 1/3</t>
  </si>
  <si>
    <t>30202</t>
  </si>
  <si>
    <t>30203</t>
  </si>
  <si>
    <t>30204</t>
  </si>
  <si>
    <t>30301</t>
  </si>
  <si>
    <t>3P MEDICAL LTDA</t>
  </si>
  <si>
    <t>18249 - 3/4</t>
  </si>
  <si>
    <t>237664 - 1/3</t>
  </si>
  <si>
    <t>57996 - 1/3</t>
  </si>
  <si>
    <t>30302</t>
  </si>
  <si>
    <t>30303</t>
  </si>
  <si>
    <t>30304</t>
  </si>
  <si>
    <t>30305</t>
  </si>
  <si>
    <t>30306</t>
  </si>
  <si>
    <t>30307</t>
  </si>
  <si>
    <t>138790 - 2/3</t>
  </si>
  <si>
    <t>30401</t>
  </si>
  <si>
    <t>236852 - 2/2</t>
  </si>
  <si>
    <t>650948 - 2/3</t>
  </si>
  <si>
    <t>56027 - 2/3</t>
  </si>
  <si>
    <t>30402</t>
  </si>
  <si>
    <t>30403</t>
  </si>
  <si>
    <t>30404</t>
  </si>
  <si>
    <t>30405</t>
  </si>
  <si>
    <t>30406</t>
  </si>
  <si>
    <t>30501</t>
  </si>
  <si>
    <t>72468 - 1/2</t>
  </si>
  <si>
    <t>236906 - 2/2</t>
  </si>
  <si>
    <t>235826 - 3/3</t>
  </si>
  <si>
    <t>POLITEX INDUSTRIA E COMERCIO LTDA</t>
  </si>
  <si>
    <t>30502</t>
  </si>
  <si>
    <t>30503</t>
  </si>
  <si>
    <t>30504</t>
  </si>
  <si>
    <t>30801</t>
  </si>
  <si>
    <t>72565 - 1/2</t>
  </si>
  <si>
    <t>72064 - 2/2</t>
  </si>
  <si>
    <t>20028 - 2/2</t>
  </si>
  <si>
    <t>656634 - 2/3</t>
  </si>
  <si>
    <t>72856 - 2/3</t>
  </si>
  <si>
    <t>30802</t>
  </si>
  <si>
    <t>30803</t>
  </si>
  <si>
    <t>30804</t>
  </si>
  <si>
    <t>30805</t>
  </si>
  <si>
    <t>30806</t>
  </si>
  <si>
    <t>30901</t>
  </si>
  <si>
    <t>18307 - 2/3</t>
  </si>
  <si>
    <t>1296477 - 3/3</t>
  </si>
  <si>
    <t>54570 - 3/3</t>
  </si>
  <si>
    <t>162221 - 2/3</t>
  </si>
  <si>
    <t>30902</t>
  </si>
  <si>
    <t>30903</t>
  </si>
  <si>
    <t>30904</t>
  </si>
  <si>
    <t>30905</t>
  </si>
  <si>
    <t>30906</t>
  </si>
  <si>
    <t>31001</t>
  </si>
  <si>
    <t>18249 - 4/4</t>
  </si>
  <si>
    <t>31101</t>
  </si>
  <si>
    <t>650948 - 3/3</t>
  </si>
  <si>
    <t>LABORATORIOS B.BRAUN S/A</t>
  </si>
  <si>
    <t>31102</t>
  </si>
  <si>
    <t>31103</t>
  </si>
  <si>
    <t>31201</t>
  </si>
  <si>
    <t>31202</t>
  </si>
  <si>
    <t>31501</t>
  </si>
  <si>
    <t>72834 - 1/2</t>
  </si>
  <si>
    <t>656634 - 3/3</t>
  </si>
  <si>
    <t>72856 - 3/3</t>
  </si>
  <si>
    <t>31502</t>
  </si>
  <si>
    <t>31503</t>
  </si>
  <si>
    <t>31504</t>
  </si>
  <si>
    <t>31505</t>
  </si>
  <si>
    <t>31506</t>
  </si>
  <si>
    <t>31507</t>
  </si>
  <si>
    <t>31508</t>
  </si>
  <si>
    <t>31509</t>
  </si>
  <si>
    <t>31601</t>
  </si>
  <si>
    <t>18307 - 3/3</t>
  </si>
  <si>
    <t>162221 - 3/3</t>
  </si>
  <si>
    <t>31602</t>
  </si>
  <si>
    <t>31603</t>
  </si>
  <si>
    <t>31701</t>
  </si>
  <si>
    <t>358733 - 1/3</t>
  </si>
  <si>
    <t>MCW PRODUTOS MEDICOS E HOSPITALARES LTDA</t>
  </si>
  <si>
    <t>31702</t>
  </si>
  <si>
    <t>31703</t>
  </si>
  <si>
    <t>31704</t>
  </si>
  <si>
    <t>31801</t>
  </si>
  <si>
    <t>237664 - 2/3</t>
  </si>
  <si>
    <t>57996 - 2/3</t>
  </si>
  <si>
    <t>60248 - 1/3</t>
  </si>
  <si>
    <t>31802</t>
  </si>
  <si>
    <t>31803</t>
  </si>
  <si>
    <t>31804</t>
  </si>
  <si>
    <t>138790 - 3/3</t>
  </si>
  <si>
    <t>31901</t>
  </si>
  <si>
    <t>358734 - 1/3</t>
  </si>
  <si>
    <t>56027 - 3/3</t>
  </si>
  <si>
    <t>31902</t>
  </si>
  <si>
    <t>31903</t>
  </si>
  <si>
    <t>32201</t>
  </si>
  <si>
    <t>72468 - 2/2</t>
  </si>
  <si>
    <t>73090 - 1/2</t>
  </si>
  <si>
    <t>ABL ANTIBIOTICOS DO BRASIL LTDA</t>
  </si>
  <si>
    <t>72565 - 2/2</t>
  </si>
  <si>
    <t>32202</t>
  </si>
  <si>
    <t>32203</t>
  </si>
  <si>
    <t>32204</t>
  </si>
  <si>
    <t>32401</t>
  </si>
  <si>
    <t>358733 - 2/3</t>
  </si>
  <si>
    <t>163525 - 1/5</t>
  </si>
  <si>
    <t>32402</t>
  </si>
  <si>
    <t>32403</t>
  </si>
  <si>
    <t>32404</t>
  </si>
  <si>
    <t>32405</t>
  </si>
  <si>
    <t>32501</t>
  </si>
  <si>
    <t>GEORGINI PRODUTOS HOSPITALARES EIRELI</t>
  </si>
  <si>
    <t>32502</t>
  </si>
  <si>
    <t>32503</t>
  </si>
  <si>
    <t>32504</t>
  </si>
  <si>
    <t>32601</t>
  </si>
  <si>
    <t>161350 - 1/2</t>
  </si>
  <si>
    <t>UNIFARMA GESTAO E SOLUCAO EM SAUDE LTDA</t>
  </si>
  <si>
    <t>32602</t>
  </si>
  <si>
    <t>32603</t>
  </si>
  <si>
    <t>32901</t>
  </si>
  <si>
    <t>72834 - 2/2</t>
  </si>
  <si>
    <t>57598 - 3/3</t>
  </si>
  <si>
    <t>PRO HEALTH DISTRIBUIDORA DE MEDICAMENTOS EIRELLI</t>
  </si>
  <si>
    <t>32902</t>
  </si>
  <si>
    <t>32903</t>
  </si>
  <si>
    <t>32904</t>
  </si>
  <si>
    <t>32905</t>
  </si>
  <si>
    <t>550024000077804</t>
  </si>
  <si>
    <t>ATIVA MEDICO CIRURGICA LTDA</t>
  </si>
  <si>
    <t>151909 - 1/2</t>
  </si>
  <si>
    <t>33001</t>
  </si>
  <si>
    <t>360940 - 1/3</t>
  </si>
  <si>
    <t>33002</t>
  </si>
  <si>
    <t>18496 - 1/3</t>
  </si>
  <si>
    <t>19395 - 3/4</t>
  </si>
  <si>
    <t>2887084 - 1/3</t>
  </si>
  <si>
    <t>714553 - 1/3</t>
  </si>
  <si>
    <t>358733 - 3/3</t>
  </si>
  <si>
    <t>163525 - 2/5</t>
  </si>
  <si>
    <t>178432 - 1/2</t>
  </si>
  <si>
    <t>33101</t>
  </si>
  <si>
    <t>33102</t>
  </si>
  <si>
    <t>33103</t>
  </si>
  <si>
    <t>33104</t>
  </si>
  <si>
    <t>33105</t>
  </si>
  <si>
    <t>33106</t>
  </si>
  <si>
    <t>33107</t>
  </si>
  <si>
    <t>33108</t>
  </si>
  <si>
    <t>72174 - 2/2</t>
  </si>
  <si>
    <t>57598 - 2/3</t>
  </si>
  <si>
    <t>002606 - 1/2</t>
  </si>
  <si>
    <t>18395 - 1/4</t>
  </si>
  <si>
    <t>18395 - 2/4</t>
  </si>
  <si>
    <t>002606 - 2/2</t>
  </si>
  <si>
    <t>40101</t>
  </si>
  <si>
    <t>164109 - 1/2</t>
  </si>
  <si>
    <t>40102</t>
  </si>
  <si>
    <t>40103</t>
  </si>
  <si>
    <t>40104</t>
  </si>
  <si>
    <t>40105</t>
  </si>
  <si>
    <t>40106</t>
  </si>
  <si>
    <t>40501</t>
  </si>
  <si>
    <t>237664 - 3/3</t>
  </si>
  <si>
    <t>161637 - 1/2</t>
  </si>
  <si>
    <t>57996 - 3/3</t>
  </si>
  <si>
    <t>60248 - 2/3</t>
  </si>
  <si>
    <t>P.R.H. PROD. CIRURGICOS MEDICOS HOSP. IMPORT. E EXPORTAÇÃO EIRELI</t>
  </si>
  <si>
    <t>002293 - 1/3</t>
  </si>
  <si>
    <t>358734 - 2/3</t>
  </si>
  <si>
    <t>MGMED PRODUTOS HOSPITALARES EIRELI</t>
  </si>
  <si>
    <t>41201 - 1/3</t>
  </si>
  <si>
    <t>ANTIBIÓTICOS DO BRASIL LTDA</t>
  </si>
  <si>
    <t>73090 - 2/2</t>
  </si>
  <si>
    <t>40502</t>
  </si>
  <si>
    <t>40503</t>
  </si>
  <si>
    <t>40504</t>
  </si>
  <si>
    <t>40505</t>
  </si>
  <si>
    <t>40506</t>
  </si>
  <si>
    <t>40507</t>
  </si>
  <si>
    <t>40508</t>
  </si>
  <si>
    <t>40509</t>
  </si>
  <si>
    <t>40510</t>
  </si>
  <si>
    <t>40511</t>
  </si>
  <si>
    <t>40512</t>
  </si>
  <si>
    <t>40513</t>
  </si>
  <si>
    <t>40514</t>
  </si>
  <si>
    <t>151909 - 2/2</t>
  </si>
  <si>
    <t>360940 - 2/3</t>
  </si>
  <si>
    <t>40601</t>
  </si>
  <si>
    <t>40602</t>
  </si>
  <si>
    <t>40701</t>
  </si>
  <si>
    <t>18496 - 2/3</t>
  </si>
  <si>
    <t>18395 - 4/4</t>
  </si>
  <si>
    <t>714553 - 2/3</t>
  </si>
  <si>
    <t>163525 - 3/5</t>
  </si>
  <si>
    <t>178432 - 2/2</t>
  </si>
  <si>
    <t>40702</t>
  </si>
  <si>
    <t>40703</t>
  </si>
  <si>
    <t>40704</t>
  </si>
  <si>
    <t>40705</t>
  </si>
  <si>
    <t>40706</t>
  </si>
  <si>
    <t>40707</t>
  </si>
  <si>
    <t>40708</t>
  </si>
  <si>
    <t>40801</t>
  </si>
  <si>
    <t>164109 - 2/2</t>
  </si>
  <si>
    <t>40802</t>
  </si>
  <si>
    <t>40803</t>
  </si>
  <si>
    <t>40901</t>
  </si>
  <si>
    <t>161939 - 1/2</t>
  </si>
  <si>
    <t>40902</t>
  </si>
  <si>
    <t>40903</t>
  </si>
  <si>
    <t>156689 - 1/3</t>
  </si>
  <si>
    <t>161350 - 2/2</t>
  </si>
  <si>
    <t>64539 - 1/3</t>
  </si>
  <si>
    <t>63878 - 1/2</t>
  </si>
  <si>
    <t>41201</t>
  </si>
  <si>
    <t>41202</t>
  </si>
  <si>
    <t>41203</t>
  </si>
  <si>
    <t>41204</t>
  </si>
  <si>
    <t>41205</t>
  </si>
  <si>
    <t>41206</t>
  </si>
  <si>
    <t>41207</t>
  </si>
  <si>
    <t>41301</t>
  </si>
  <si>
    <t>360940 - 3/3</t>
  </si>
  <si>
    <t>41302</t>
  </si>
  <si>
    <t>41401</t>
  </si>
  <si>
    <t>163525 - 4/5</t>
  </si>
  <si>
    <t>714553 - 3/3</t>
  </si>
  <si>
    <t>2887084 - 2/3</t>
  </si>
  <si>
    <t>18496 - 3/3</t>
  </si>
  <si>
    <t>41402</t>
  </si>
  <si>
    <t>41403</t>
  </si>
  <si>
    <t>41404</t>
  </si>
  <si>
    <t>41405</t>
  </si>
  <si>
    <t>41406</t>
  </si>
  <si>
    <t>41407</t>
  </si>
  <si>
    <t>41501</t>
  </si>
  <si>
    <t>41502</t>
  </si>
  <si>
    <t>41503</t>
  </si>
  <si>
    <t>41504</t>
  </si>
  <si>
    <t>41505</t>
  </si>
  <si>
    <t>41506</t>
  </si>
  <si>
    <t>41601</t>
  </si>
  <si>
    <t>18632 - 1/4</t>
  </si>
  <si>
    <t>162184 - 1/2</t>
  </si>
  <si>
    <t>162185 - 1/2</t>
  </si>
  <si>
    <t>41602</t>
  </si>
  <si>
    <t>41603</t>
  </si>
  <si>
    <t>41604</t>
  </si>
  <si>
    <t>41901</t>
  </si>
  <si>
    <t>HOSPFAR IND. E COM. DE PROD. HOSP. S/A</t>
  </si>
  <si>
    <t>60248 - 3/3</t>
  </si>
  <si>
    <t>002293 - 2/3</t>
  </si>
  <si>
    <t>002399 - 1/3</t>
  </si>
  <si>
    <t>358734 - 3/3</t>
  </si>
  <si>
    <t>41201 - 2/3</t>
  </si>
  <si>
    <t>41902</t>
  </si>
  <si>
    <t>41903</t>
  </si>
  <si>
    <t>41904</t>
  </si>
  <si>
    <t>41905</t>
  </si>
  <si>
    <t>41906</t>
  </si>
  <si>
    <t>41907</t>
  </si>
  <si>
    <t>41908</t>
  </si>
  <si>
    <t>41909</t>
  </si>
  <si>
    <t>41910</t>
  </si>
  <si>
    <t>42001</t>
  </si>
  <si>
    <t>42002</t>
  </si>
  <si>
    <t>10912 - 1/4</t>
  </si>
  <si>
    <t>42201</t>
  </si>
  <si>
    <t>154037 - 1/3</t>
  </si>
  <si>
    <t>240945 - 1/3</t>
  </si>
  <si>
    <t>163525 - 5/5</t>
  </si>
  <si>
    <t>42202</t>
  </si>
  <si>
    <t>42203</t>
  </si>
  <si>
    <t>202104230006183</t>
  </si>
  <si>
    <t>42301</t>
  </si>
  <si>
    <t>18632 - 2/4</t>
  </si>
  <si>
    <t>67129 - 1/2</t>
  </si>
  <si>
    <t>153348 - 1/2</t>
  </si>
  <si>
    <t>42302</t>
  </si>
  <si>
    <t>42303</t>
  </si>
  <si>
    <t>42304</t>
  </si>
  <si>
    <t>42305</t>
  </si>
  <si>
    <t>156689 - 2/3</t>
  </si>
  <si>
    <t>42601</t>
  </si>
  <si>
    <t>161939 - 2/2</t>
  </si>
  <si>
    <t>64539 - 2/3</t>
  </si>
  <si>
    <t>105114 - 1/3</t>
  </si>
  <si>
    <t>63878 - 2/2</t>
  </si>
  <si>
    <t>42602</t>
  </si>
  <si>
    <t>42603</t>
  </si>
  <si>
    <t>42604</t>
  </si>
  <si>
    <t>42605</t>
  </si>
  <si>
    <t>42606</t>
  </si>
  <si>
    <t>42607</t>
  </si>
  <si>
    <t>42608</t>
  </si>
  <si>
    <t>42609</t>
  </si>
  <si>
    <t>42610</t>
  </si>
  <si>
    <t>42701</t>
  </si>
  <si>
    <t>EUROFARMA LABORATÓRIOS S/A</t>
  </si>
  <si>
    <t>1863344 - 1/3</t>
  </si>
  <si>
    <t>10912 - 2/4</t>
  </si>
  <si>
    <t>42702</t>
  </si>
  <si>
    <t>42703</t>
  </si>
  <si>
    <t>42704</t>
  </si>
  <si>
    <t>42705</t>
  </si>
  <si>
    <t>42706</t>
  </si>
  <si>
    <t>42801</t>
  </si>
  <si>
    <t>2887084 - 3/3</t>
  </si>
  <si>
    <t>162808 - 1/2</t>
  </si>
  <si>
    <t>64104 - 1/2</t>
  </si>
  <si>
    <t>42802</t>
  </si>
  <si>
    <t>42803</t>
  </si>
  <si>
    <t>42804</t>
  </si>
  <si>
    <t>42805</t>
  </si>
  <si>
    <t>42806</t>
  </si>
  <si>
    <t>42901</t>
  </si>
  <si>
    <t>18746 - 1/3</t>
  </si>
  <si>
    <t>18748 - 1/2</t>
  </si>
  <si>
    <t>154037 - 2/3</t>
  </si>
  <si>
    <t>42902</t>
  </si>
  <si>
    <t>42903</t>
  </si>
  <si>
    <t>18632 - 3/4</t>
  </si>
  <si>
    <t>43001</t>
  </si>
  <si>
    <t>COMERCIAL CIRURGICA RIOCLARENSE LTDA</t>
  </si>
  <si>
    <t>153348 - 2/2</t>
  </si>
  <si>
    <t>43002</t>
  </si>
  <si>
    <t>43003</t>
  </si>
  <si>
    <t>43004</t>
  </si>
  <si>
    <t>43005</t>
  </si>
  <si>
    <t>43006</t>
  </si>
  <si>
    <t>202105250028547</t>
  </si>
  <si>
    <t>50301</t>
  </si>
  <si>
    <t>105114 - 2/3</t>
  </si>
  <si>
    <t>41201 - 3/3</t>
  </si>
  <si>
    <t>63967 - 2/2</t>
  </si>
  <si>
    <t>162184 - 2/2</t>
  </si>
  <si>
    <t>162185 - 2/2</t>
  </si>
  <si>
    <t>002293 - 3/3</t>
  </si>
  <si>
    <t>002399 - 2/3</t>
  </si>
  <si>
    <t>50302</t>
  </si>
  <si>
    <t>50303</t>
  </si>
  <si>
    <t>50304</t>
  </si>
  <si>
    <t>50305</t>
  </si>
  <si>
    <t>50306</t>
  </si>
  <si>
    <t>50307</t>
  </si>
  <si>
    <t>50308</t>
  </si>
  <si>
    <t>50309</t>
  </si>
  <si>
    <t>50310</t>
  </si>
  <si>
    <t>50311</t>
  </si>
  <si>
    <t>50312</t>
  </si>
  <si>
    <t>50401</t>
  </si>
  <si>
    <t>10912 - 3/4</t>
  </si>
  <si>
    <t>50402</t>
  </si>
  <si>
    <t>BIOHOSP PRODUTOS HOSPITALARES S/A</t>
  </si>
  <si>
    <t>50501</t>
  </si>
  <si>
    <t>163117 - 1/2</t>
  </si>
  <si>
    <t>50502</t>
  </si>
  <si>
    <t>50601</t>
  </si>
  <si>
    <t>18746 - 2/3</t>
  </si>
  <si>
    <t>18748 - 2/2</t>
  </si>
  <si>
    <t>154037 - 3/3</t>
  </si>
  <si>
    <t>240945 - 2/3</t>
  </si>
  <si>
    <t>50602</t>
  </si>
  <si>
    <t>50603</t>
  </si>
  <si>
    <t>50604</t>
  </si>
  <si>
    <t>50605</t>
  </si>
  <si>
    <t>50701</t>
  </si>
  <si>
    <t>18632 - 4/4</t>
  </si>
  <si>
    <t>1863344 - 2/3</t>
  </si>
  <si>
    <t>41554 - 1/2</t>
  </si>
  <si>
    <t>SOGAMAX  DISTR. DE PROD. FARMACEUTICOS LTDA</t>
  </si>
  <si>
    <t>1134 - 1/4</t>
  </si>
  <si>
    <t>50702</t>
  </si>
  <si>
    <t>50703</t>
  </si>
  <si>
    <t>50704</t>
  </si>
  <si>
    <t>50705</t>
  </si>
  <si>
    <t>50706</t>
  </si>
  <si>
    <t>156689 - 3/3</t>
  </si>
  <si>
    <t>51001</t>
  </si>
  <si>
    <t>163358 - 1/2</t>
  </si>
  <si>
    <t>67129 - 2/2</t>
  </si>
  <si>
    <t>105114 - 3/3</t>
  </si>
  <si>
    <t>64539 - 3/3</t>
  </si>
  <si>
    <t>51002</t>
  </si>
  <si>
    <t>51003</t>
  </si>
  <si>
    <t>51004</t>
  </si>
  <si>
    <t>51005</t>
  </si>
  <si>
    <t>51006</t>
  </si>
  <si>
    <t>51007</t>
  </si>
  <si>
    <t>51101</t>
  </si>
  <si>
    <t>10912 - 4/4</t>
  </si>
  <si>
    <t>51201</t>
  </si>
  <si>
    <t>163516 - 1/2</t>
  </si>
  <si>
    <t>51301</t>
  </si>
  <si>
    <t>18746 - 3/3</t>
  </si>
  <si>
    <t>162808 - 2/2</t>
  </si>
  <si>
    <t>64104 - 2/2</t>
  </si>
  <si>
    <t>167305 - 1/5</t>
  </si>
  <si>
    <t>51302</t>
  </si>
  <si>
    <t>51303</t>
  </si>
  <si>
    <t>51304</t>
  </si>
  <si>
    <t>51305</t>
  </si>
  <si>
    <t>51306</t>
  </si>
  <si>
    <t>51401</t>
  </si>
  <si>
    <t>1134 - 2/4</t>
  </si>
  <si>
    <t>71462 - 1/3</t>
  </si>
  <si>
    <t>18848 - 1/2</t>
  </si>
  <si>
    <t>51402</t>
  </si>
  <si>
    <t>51403</t>
  </si>
  <si>
    <t>51404</t>
  </si>
  <si>
    <t>51701</t>
  </si>
  <si>
    <t>41780 - 1/2</t>
  </si>
  <si>
    <t>MEDMAIS COMERCIO DE MEDICAMENTOS LTDA</t>
  </si>
  <si>
    <t>005047 - 1/2</t>
  </si>
  <si>
    <t>1863344 - 3/3</t>
  </si>
  <si>
    <t>64492 - 1/2</t>
  </si>
  <si>
    <t>002399 - 3/3</t>
  </si>
  <si>
    <t>51702</t>
  </si>
  <si>
    <t>51703</t>
  </si>
  <si>
    <t>51704</t>
  </si>
  <si>
    <t>51705</t>
  </si>
  <si>
    <t>51706</t>
  </si>
  <si>
    <t>51707</t>
  </si>
  <si>
    <t>51708</t>
  </si>
  <si>
    <t>51709</t>
  </si>
  <si>
    <t>51801</t>
  </si>
  <si>
    <t>51901</t>
  </si>
  <si>
    <t>52001</t>
  </si>
  <si>
    <t>106278 - 1/2</t>
  </si>
  <si>
    <t>163117 - 2/2</t>
  </si>
  <si>
    <t>167305 - 2/5</t>
  </si>
  <si>
    <t>52002</t>
  </si>
  <si>
    <t>52003</t>
  </si>
  <si>
    <t>52004</t>
  </si>
  <si>
    <t>52005</t>
  </si>
  <si>
    <t>52101</t>
  </si>
  <si>
    <t>18848 - 2/2</t>
  </si>
  <si>
    <t>240945 - 3/3</t>
  </si>
  <si>
    <t>1134 - 3/4</t>
  </si>
  <si>
    <t>52102</t>
  </si>
  <si>
    <t>52103</t>
  </si>
  <si>
    <t>52104</t>
  </si>
  <si>
    <t>52105</t>
  </si>
  <si>
    <t>52401</t>
  </si>
  <si>
    <t>164062 - 1/2</t>
  </si>
  <si>
    <t>41554 - 2/2</t>
  </si>
  <si>
    <t>163358 - 2/2</t>
  </si>
  <si>
    <t>M.N.P. CUSTODIO COM. DE PROD. HOSPITALARES EIRELI</t>
  </si>
  <si>
    <t>29122 - 1/2</t>
  </si>
  <si>
    <t>2949338 - 1/3</t>
  </si>
  <si>
    <t>52402</t>
  </si>
  <si>
    <t>52403</t>
  </si>
  <si>
    <t>52404</t>
  </si>
  <si>
    <t>52405</t>
  </si>
  <si>
    <t>52406</t>
  </si>
  <si>
    <t>52501</t>
  </si>
  <si>
    <t>52502</t>
  </si>
  <si>
    <t>52601</t>
  </si>
  <si>
    <t>16954 - 1/2</t>
  </si>
  <si>
    <t>52602</t>
  </si>
  <si>
    <t>52603</t>
  </si>
  <si>
    <t>52701</t>
  </si>
  <si>
    <t>167305 - 3/5</t>
  </si>
  <si>
    <t>163516 - 2/2</t>
  </si>
  <si>
    <t>52702</t>
  </si>
  <si>
    <t>52703</t>
  </si>
  <si>
    <t>52801</t>
  </si>
  <si>
    <t>2956235 - 1/3</t>
  </si>
  <si>
    <t>52802</t>
  </si>
  <si>
    <t>52803</t>
  </si>
  <si>
    <t>164467 - 1/2</t>
  </si>
  <si>
    <t>71462 - 2/3</t>
  </si>
  <si>
    <t>CIRURGICA SANTA CRUZ COM. PROD. HOSP.</t>
  </si>
  <si>
    <t>258541 - 1/2</t>
  </si>
  <si>
    <t>29122 - 2/2</t>
  </si>
  <si>
    <t>41780 - 2/2</t>
  </si>
  <si>
    <t>64492 - 2/2</t>
  </si>
  <si>
    <t>53101</t>
  </si>
  <si>
    <t>53102</t>
  </si>
  <si>
    <t>53103</t>
  </si>
  <si>
    <t>53104</t>
  </si>
  <si>
    <t>53105</t>
  </si>
  <si>
    <t>53106</t>
  </si>
  <si>
    <t>53107</t>
  </si>
  <si>
    <t>53108</t>
  </si>
  <si>
    <t>53109</t>
  </si>
  <si>
    <t>53110</t>
  </si>
  <si>
    <t>53111</t>
  </si>
  <si>
    <t>202106250034402</t>
  </si>
  <si>
    <t>60201</t>
  </si>
  <si>
    <t>18936 - 1/4</t>
  </si>
  <si>
    <t>BIOFAC INDUSTRIA COMERCIO REPRESENTACAO LTDA</t>
  </si>
  <si>
    <t>1335601 - 1/3</t>
  </si>
  <si>
    <t>60202</t>
  </si>
  <si>
    <t>60203</t>
  </si>
  <si>
    <t>60204</t>
  </si>
  <si>
    <t>60205</t>
  </si>
  <si>
    <t>550379000004100</t>
  </si>
  <si>
    <t>INJEX INDUSTRIAS CIRURGICAS LTDA</t>
  </si>
  <si>
    <t>60401</t>
  </si>
  <si>
    <t>ANTIBIOTICOS DO BRASIL LTDA</t>
  </si>
  <si>
    <t>106278 - 2/2</t>
  </si>
  <si>
    <t>003492 - 1/2</t>
  </si>
  <si>
    <t>164763 - 1/2</t>
  </si>
  <si>
    <t>SOGAMAX DISTR. DE PROD. FARMACEUTICOS LTDA</t>
  </si>
  <si>
    <t>1134 - 4/4</t>
  </si>
  <si>
    <t>BRAZMIX COMERCIO VAREJISTA E ATACADISTA</t>
  </si>
  <si>
    <t>103105 - 1/2</t>
  </si>
  <si>
    <t>167305 - 4/5</t>
  </si>
  <si>
    <t>60402</t>
  </si>
  <si>
    <t>60403</t>
  </si>
  <si>
    <t>60404</t>
  </si>
  <si>
    <t>60405</t>
  </si>
  <si>
    <t>60406</t>
  </si>
  <si>
    <t>60407</t>
  </si>
  <si>
    <t>60408</t>
  </si>
  <si>
    <t>60409</t>
  </si>
  <si>
    <t>60701</t>
  </si>
  <si>
    <t>164062 - 2/2</t>
  </si>
  <si>
    <t>2949338 - 2/3</t>
  </si>
  <si>
    <t>106383 - 2/2</t>
  </si>
  <si>
    <t>60702</t>
  </si>
  <si>
    <t>60703</t>
  </si>
  <si>
    <t>60704</t>
  </si>
  <si>
    <t>60705</t>
  </si>
  <si>
    <t>61001</t>
  </si>
  <si>
    <t>61002</t>
  </si>
  <si>
    <t>61003</t>
  </si>
  <si>
    <t>61004</t>
  </si>
  <si>
    <t>61005</t>
  </si>
  <si>
    <t>16954 - 2/2</t>
  </si>
  <si>
    <t>167305 - 5/5</t>
  </si>
  <si>
    <t>61101</t>
  </si>
  <si>
    <t>2956235 - 2/3</t>
  </si>
  <si>
    <t>165152 - 1/2</t>
  </si>
  <si>
    <t>165153 - 1/2</t>
  </si>
  <si>
    <t>64794 - 1/2</t>
  </si>
  <si>
    <t>61102</t>
  </si>
  <si>
    <t>61103</t>
  </si>
  <si>
    <t>61104</t>
  </si>
  <si>
    <t>61105</t>
  </si>
  <si>
    <t>61106</t>
  </si>
  <si>
    <t>61401</t>
  </si>
  <si>
    <t>18936 - 2/4</t>
  </si>
  <si>
    <t>164467 - 2/2</t>
  </si>
  <si>
    <t>71462 - 3/3</t>
  </si>
  <si>
    <t>258541 - 2/2</t>
  </si>
  <si>
    <t>61402</t>
  </si>
  <si>
    <t>61403</t>
  </si>
  <si>
    <t>61404</t>
  </si>
  <si>
    <t>61405</t>
  </si>
  <si>
    <t>61501</t>
  </si>
  <si>
    <t>61502</t>
  </si>
  <si>
    <t>61601</t>
  </si>
  <si>
    <t>61701</t>
  </si>
  <si>
    <t>1335601 - 2/3</t>
  </si>
  <si>
    <t>61702</t>
  </si>
  <si>
    <t>61703</t>
  </si>
  <si>
    <t>61801</t>
  </si>
  <si>
    <t>103105 - 2/2</t>
  </si>
  <si>
    <t>165527 - 1/2</t>
  </si>
  <si>
    <t>165528 - 1/2</t>
  </si>
  <si>
    <t>61802</t>
  </si>
  <si>
    <t>61803</t>
  </si>
  <si>
    <t>61804</t>
  </si>
  <si>
    <t>62101</t>
  </si>
  <si>
    <t>164763 - 2/2</t>
  </si>
  <si>
    <t>2949338 - 3/3</t>
  </si>
  <si>
    <t>1894767 - 1/3</t>
  </si>
  <si>
    <t>62102</t>
  </si>
  <si>
    <t>62103</t>
  </si>
  <si>
    <t>62104</t>
  </si>
  <si>
    <t>62105</t>
  </si>
  <si>
    <t>62106</t>
  </si>
  <si>
    <t>62107</t>
  </si>
  <si>
    <t>62201</t>
  </si>
  <si>
    <t>18936 - 3/4</t>
  </si>
  <si>
    <t>1896970 - 1/3</t>
  </si>
  <si>
    <t>SERVIMED COMERCIAL LTDA</t>
  </si>
  <si>
    <t>62202</t>
  </si>
  <si>
    <t>62203</t>
  </si>
  <si>
    <t>879510 - 1/3</t>
  </si>
  <si>
    <t>62301</t>
  </si>
  <si>
    <t>62401</t>
  </si>
  <si>
    <t>CIRURGICA SÃO JOSE LTDA</t>
  </si>
  <si>
    <t>206718 - 1/2</t>
  </si>
  <si>
    <t>62402</t>
  </si>
  <si>
    <t>62501</t>
  </si>
  <si>
    <t>2956235 - 3/3</t>
  </si>
  <si>
    <t>165918 - 1/2</t>
  </si>
  <si>
    <t>62502</t>
  </si>
  <si>
    <t>62503</t>
  </si>
  <si>
    <t>62504</t>
  </si>
  <si>
    <t>165153 - 2/2</t>
  </si>
  <si>
    <t>165152 - 2/2</t>
  </si>
  <si>
    <t>64794 - 2/2</t>
  </si>
  <si>
    <t>62801</t>
  </si>
  <si>
    <t>62901</t>
  </si>
  <si>
    <t>62802</t>
  </si>
  <si>
    <t>62803</t>
  </si>
  <si>
    <t>62804</t>
  </si>
  <si>
    <t>62805</t>
  </si>
  <si>
    <t>62806</t>
  </si>
  <si>
    <t>1315382 - 2/3</t>
  </si>
  <si>
    <t>19102 - 1/3</t>
  </si>
  <si>
    <t>62902</t>
  </si>
  <si>
    <t>63001</t>
  </si>
  <si>
    <t>1894767 - 2/3</t>
  </si>
  <si>
    <t>879510 - 2/3</t>
  </si>
  <si>
    <t>42879 - 1/2</t>
  </si>
  <si>
    <t>63002</t>
  </si>
  <si>
    <t>63003</t>
  </si>
  <si>
    <t>63004</t>
  </si>
  <si>
    <t>63005</t>
  </si>
  <si>
    <t>63006</t>
  </si>
  <si>
    <t>202107260038310</t>
  </si>
  <si>
    <t>70101</t>
  </si>
  <si>
    <t>206718 - 2/2</t>
  </si>
  <si>
    <t>166284 - 1/2</t>
  </si>
  <si>
    <t>R&amp;C DISTRIBUIDORA DE PRODS. FARMACEUTICOS EIRELI-ME</t>
  </si>
  <si>
    <t>70102</t>
  </si>
  <si>
    <t>70103</t>
  </si>
  <si>
    <t>70104</t>
  </si>
  <si>
    <t>70105</t>
  </si>
  <si>
    <t>70201</t>
  </si>
  <si>
    <t>18936 - 4/4</t>
  </si>
  <si>
    <t>1335601 - 3/3</t>
  </si>
  <si>
    <t>1896970 - 2/3</t>
  </si>
  <si>
    <t>18543 - 1/2</t>
  </si>
  <si>
    <t>70202</t>
  </si>
  <si>
    <t>70203</t>
  </si>
  <si>
    <t>70204</t>
  </si>
  <si>
    <t>70205</t>
  </si>
  <si>
    <t>70206</t>
  </si>
  <si>
    <t>70207</t>
  </si>
  <si>
    <t>70208</t>
  </si>
  <si>
    <t>70501</t>
  </si>
  <si>
    <t>165527 - 2/2</t>
  </si>
  <si>
    <t>165528 - 2/2</t>
  </si>
  <si>
    <t>CM HOSPITALAR S/A</t>
  </si>
  <si>
    <t>70502</t>
  </si>
  <si>
    <t>70503</t>
  </si>
  <si>
    <t>70504</t>
  </si>
  <si>
    <t>70601</t>
  </si>
  <si>
    <t>19102 - 2/3</t>
  </si>
  <si>
    <t>1315382 - 3/3</t>
  </si>
  <si>
    <t>GLOBAL HOSPITALAR IMPORTACAO E COMERCIO</t>
  </si>
  <si>
    <t>104228 - 1/3</t>
  </si>
  <si>
    <t>70602</t>
  </si>
  <si>
    <t>70603</t>
  </si>
  <si>
    <t>70701</t>
  </si>
  <si>
    <t>42879 - 2/2</t>
  </si>
  <si>
    <t>879510 - 3/3</t>
  </si>
  <si>
    <t>70702</t>
  </si>
  <si>
    <t>70801</t>
  </si>
  <si>
    <t>18910 - 1/2</t>
  </si>
  <si>
    <t>1906353 - 1/3</t>
  </si>
  <si>
    <t>70802</t>
  </si>
  <si>
    <t>70803</t>
  </si>
  <si>
    <t>71201</t>
  </si>
  <si>
    <t>166613 - 1/2</t>
  </si>
  <si>
    <t>43090 - 1/2</t>
  </si>
  <si>
    <t>165918 - 2/2</t>
  </si>
  <si>
    <t>109327 - 1/2</t>
  </si>
  <si>
    <t>1896970 - 3/3</t>
  </si>
  <si>
    <t>1894767 - 3/3</t>
  </si>
  <si>
    <t>71202</t>
  </si>
  <si>
    <t>71203</t>
  </si>
  <si>
    <t>71204</t>
  </si>
  <si>
    <t>71205</t>
  </si>
  <si>
    <t>71206</t>
  </si>
  <si>
    <t>71207</t>
  </si>
  <si>
    <t>71208</t>
  </si>
  <si>
    <t>71209</t>
  </si>
  <si>
    <t>71210</t>
  </si>
  <si>
    <t>71301</t>
  </si>
  <si>
    <t>19102 - 3/3</t>
  </si>
  <si>
    <t>DIPROMED COMERCIO E IMPORTAÇÃO LTDA</t>
  </si>
  <si>
    <t>206532 - 1/3</t>
  </si>
  <si>
    <t>171494 - 1/4</t>
  </si>
  <si>
    <t>71302</t>
  </si>
  <si>
    <t>71303</t>
  </si>
  <si>
    <t>71304</t>
  </si>
  <si>
    <t>71305</t>
  </si>
  <si>
    <t>71306</t>
  </si>
  <si>
    <t>71307</t>
  </si>
  <si>
    <t>71401</t>
  </si>
  <si>
    <t>50240 - 1/3</t>
  </si>
  <si>
    <t>166860 - 1/2</t>
  </si>
  <si>
    <t>71402</t>
  </si>
  <si>
    <t>71501</t>
  </si>
  <si>
    <t>21435 - 1/2</t>
  </si>
  <si>
    <t>ELFA MEDICAMENTOS S/A</t>
  </si>
  <si>
    <t>S3 MED DISTRIBUIDORA DE MEDICAMENTOS LTDA</t>
  </si>
  <si>
    <t>38233 - 1/2</t>
  </si>
  <si>
    <t>18910 - 2/2</t>
  </si>
  <si>
    <t>43211 - 1/2</t>
  </si>
  <si>
    <t>166170 - 2/2</t>
  </si>
  <si>
    <t>71502</t>
  </si>
  <si>
    <t>71503</t>
  </si>
  <si>
    <t>71504</t>
  </si>
  <si>
    <t>71505</t>
  </si>
  <si>
    <t>71506</t>
  </si>
  <si>
    <t>71507</t>
  </si>
  <si>
    <t>71508</t>
  </si>
  <si>
    <t>71509</t>
  </si>
  <si>
    <t>50459 - 1/3</t>
  </si>
  <si>
    <t>166284 - 2/2</t>
  </si>
  <si>
    <t>167026 - 1/2</t>
  </si>
  <si>
    <t>71601</t>
  </si>
  <si>
    <t>71602</t>
  </si>
  <si>
    <t>71603</t>
  </si>
  <si>
    <t>71604</t>
  </si>
  <si>
    <t>71901</t>
  </si>
  <si>
    <t>18543 - 2/2</t>
  </si>
  <si>
    <t>109327 - 2/2</t>
  </si>
  <si>
    <t>1906353 - 2/3</t>
  </si>
  <si>
    <t>71902</t>
  </si>
  <si>
    <t>71903</t>
  </si>
  <si>
    <t>71904</t>
  </si>
  <si>
    <t>72001</t>
  </si>
  <si>
    <t>206532 - 2/3</t>
  </si>
  <si>
    <t>171494 - 2/4</t>
  </si>
  <si>
    <t>104228 - 2/3</t>
  </si>
  <si>
    <t>72002</t>
  </si>
  <si>
    <t>72003</t>
  </si>
  <si>
    <t>72101</t>
  </si>
  <si>
    <t>1915406 - 1/3</t>
  </si>
  <si>
    <t>72102</t>
  </si>
  <si>
    <t>72103</t>
  </si>
  <si>
    <t>72104</t>
  </si>
  <si>
    <t>72201</t>
  </si>
  <si>
    <t>21435 - 2/2</t>
  </si>
  <si>
    <t>43211 - 2/2</t>
  </si>
  <si>
    <t>72202</t>
  </si>
  <si>
    <t>72203</t>
  </si>
  <si>
    <t>72301</t>
  </si>
  <si>
    <t>50855 - 1/3</t>
  </si>
  <si>
    <t>167423 - 1/2</t>
  </si>
  <si>
    <t>167428 - 1/2</t>
  </si>
  <si>
    <t>72302</t>
  </si>
  <si>
    <t>72303</t>
  </si>
  <si>
    <t>72601</t>
  </si>
  <si>
    <t>43090 - 2/2</t>
  </si>
  <si>
    <t>166613 - 2/2</t>
  </si>
  <si>
    <t>72602</t>
  </si>
  <si>
    <t>72603</t>
  </si>
  <si>
    <t>72604</t>
  </si>
  <si>
    <t>72701</t>
  </si>
  <si>
    <t>BELIVE MEDICAL PRODUTOS HOSPITALARES LTDA</t>
  </si>
  <si>
    <t>206532 - 3/3</t>
  </si>
  <si>
    <t>171494 - 3/4</t>
  </si>
  <si>
    <t>72702</t>
  </si>
  <si>
    <t>72703</t>
  </si>
  <si>
    <t>72704</t>
  </si>
  <si>
    <t>72705</t>
  </si>
  <si>
    <t>72801</t>
  </si>
  <si>
    <t>50240 - 2/3</t>
  </si>
  <si>
    <t>591005 - 1/3</t>
  </si>
  <si>
    <t>1906353 - 3/3</t>
  </si>
  <si>
    <t>43536 - 1/2</t>
  </si>
  <si>
    <t>72802</t>
  </si>
  <si>
    <t>72803</t>
  </si>
  <si>
    <t>72804</t>
  </si>
  <si>
    <t>72805</t>
  </si>
  <si>
    <t>72806</t>
  </si>
  <si>
    <t>72807</t>
  </si>
  <si>
    <t>72808</t>
  </si>
  <si>
    <t>72901</t>
  </si>
  <si>
    <t>166860 - 2/2</t>
  </si>
  <si>
    <t>72902</t>
  </si>
  <si>
    <t>50459 - 2/3</t>
  </si>
  <si>
    <t>C.B.S. MEDICO CIENTIFICA S/A</t>
  </si>
  <si>
    <t>1105425 - 1/3</t>
  </si>
  <si>
    <t>267911 - 2/3</t>
  </si>
  <si>
    <t>38233 - 2/2</t>
  </si>
  <si>
    <t>73001</t>
  </si>
  <si>
    <t>73002</t>
  </si>
  <si>
    <t>73003</t>
  </si>
  <si>
    <t>73004</t>
  </si>
  <si>
    <t>73005</t>
  </si>
  <si>
    <t>73006</t>
  </si>
  <si>
    <t>73007</t>
  </si>
  <si>
    <t>73008</t>
  </si>
  <si>
    <t>007657 - 1/2</t>
  </si>
  <si>
    <t>202108250050687</t>
  </si>
  <si>
    <t>80201</t>
  </si>
  <si>
    <t>167996 - 1/2</t>
  </si>
  <si>
    <t>1915406 - 2/3</t>
  </si>
  <si>
    <t>21629 - 1/2</t>
  </si>
  <si>
    <t>80202</t>
  </si>
  <si>
    <t>80203</t>
  </si>
  <si>
    <t>80204</t>
  </si>
  <si>
    <t>80205</t>
  </si>
  <si>
    <t>80206</t>
  </si>
  <si>
    <t>80207</t>
  </si>
  <si>
    <t>80208</t>
  </si>
  <si>
    <t>80301</t>
  </si>
  <si>
    <t>171494 - 4/4</t>
  </si>
  <si>
    <t>80302</t>
  </si>
  <si>
    <t>104228 - 3/3</t>
  </si>
  <si>
    <t>80401</t>
  </si>
  <si>
    <t>43536 - 2/2</t>
  </si>
  <si>
    <t>80501</t>
  </si>
  <si>
    <t>248055 - 1/2</t>
  </si>
  <si>
    <t>80601</t>
  </si>
  <si>
    <t>50855 - 2/3</t>
  </si>
  <si>
    <t>168323 - 1/2</t>
  </si>
  <si>
    <t>80602</t>
  </si>
  <si>
    <t>80603</t>
  </si>
  <si>
    <t>80604</t>
  </si>
  <si>
    <t>80901</t>
  </si>
  <si>
    <t>167428 - 2/2</t>
  </si>
  <si>
    <t>167423 - 2/2</t>
  </si>
  <si>
    <t>21629 - 2/2</t>
  </si>
  <si>
    <t>80902</t>
  </si>
  <si>
    <t>80903</t>
  </si>
  <si>
    <t>81001</t>
  </si>
  <si>
    <t>1915406 - 3/3</t>
  </si>
  <si>
    <t>81002</t>
  </si>
  <si>
    <t>81101</t>
  </si>
  <si>
    <t>50240 - 3/3</t>
  </si>
  <si>
    <t>591005 - 2/3</t>
  </si>
  <si>
    <t>81102</t>
  </si>
  <si>
    <t>81103</t>
  </si>
  <si>
    <t>81201</t>
  </si>
  <si>
    <t>APA MEDIC LTDA ME</t>
  </si>
  <si>
    <t>10723 - 1/4</t>
  </si>
  <si>
    <t>593938 - 1/3</t>
  </si>
  <si>
    <t>663732 - 1/2</t>
  </si>
  <si>
    <t>528810 - 1/2</t>
  </si>
  <si>
    <t>81202</t>
  </si>
  <si>
    <t>81203</t>
  </si>
  <si>
    <t>81204</t>
  </si>
  <si>
    <t>81205</t>
  </si>
  <si>
    <t>81206</t>
  </si>
  <si>
    <t>81301</t>
  </si>
  <si>
    <t>50459 - 3/3</t>
  </si>
  <si>
    <t>168589 - 1/2</t>
  </si>
  <si>
    <t>81302</t>
  </si>
  <si>
    <t>81303</t>
  </si>
  <si>
    <t>81304</t>
  </si>
  <si>
    <t>81305</t>
  </si>
  <si>
    <t>81306</t>
  </si>
  <si>
    <t>CBS MEDICO CIENTIFICA S/A</t>
  </si>
  <si>
    <t>1105425 - 2/3</t>
  </si>
  <si>
    <t>267911 - 3/3</t>
  </si>
  <si>
    <t>GEMMINI GESTORA DE EQUIP. MATS. MEDICAMENTOS</t>
  </si>
  <si>
    <t>54529 - 1/2</t>
  </si>
  <si>
    <t>167996 - 2/2</t>
  </si>
  <si>
    <t>81601</t>
  </si>
  <si>
    <t>81602</t>
  </si>
  <si>
    <t>81603</t>
  </si>
  <si>
    <t>81604</t>
  </si>
  <si>
    <t>81605</t>
  </si>
  <si>
    <t>81606</t>
  </si>
  <si>
    <t>81607</t>
  </si>
  <si>
    <t>81608</t>
  </si>
  <si>
    <t>81609</t>
  </si>
  <si>
    <t>81610</t>
  </si>
  <si>
    <t>81701</t>
  </si>
  <si>
    <t>19431 - 1/2</t>
  </si>
  <si>
    <t>81702</t>
  </si>
  <si>
    <t>81901</t>
  </si>
  <si>
    <t>10723 - 2/4</t>
  </si>
  <si>
    <t>663732 - 2/2</t>
  </si>
  <si>
    <t>528810 - 2/2</t>
  </si>
  <si>
    <t>81902</t>
  </si>
  <si>
    <t>81903</t>
  </si>
  <si>
    <t>81904</t>
  </si>
  <si>
    <t>82001</t>
  </si>
  <si>
    <t>50855 - 3/3</t>
  </si>
  <si>
    <t>248055 - 2/2</t>
  </si>
  <si>
    <t>3034502 - 1/3</t>
  </si>
  <si>
    <t>82002</t>
  </si>
  <si>
    <t>82003</t>
  </si>
  <si>
    <t>82004</t>
  </si>
  <si>
    <t>82301</t>
  </si>
  <si>
    <t>168323 - 2/2</t>
  </si>
  <si>
    <t>005531 - 1/3</t>
  </si>
  <si>
    <t>82302</t>
  </si>
  <si>
    <t>82303</t>
  </si>
  <si>
    <t>82304</t>
  </si>
  <si>
    <t>82401</t>
  </si>
  <si>
    <t>19431 - 2/2</t>
  </si>
  <si>
    <t>82501</t>
  </si>
  <si>
    <t>591005 - 3/3</t>
  </si>
  <si>
    <t>82502</t>
  </si>
  <si>
    <t>82601</t>
  </si>
  <si>
    <t>10723 - 3/4</t>
  </si>
  <si>
    <t>593938 - 2/3</t>
  </si>
  <si>
    <t>82602</t>
  </si>
  <si>
    <t>82603</t>
  </si>
  <si>
    <t>82701</t>
  </si>
  <si>
    <t>113687 - 1/3</t>
  </si>
  <si>
    <t>670637 - 1/5</t>
  </si>
  <si>
    <t>614936 - 1/3</t>
  </si>
  <si>
    <t>82702</t>
  </si>
  <si>
    <t>82703</t>
  </si>
  <si>
    <t>83001</t>
  </si>
  <si>
    <t>169644 - 1/2</t>
  </si>
  <si>
    <t>168589 - 2/2</t>
  </si>
  <si>
    <t>1105425 - 3/3</t>
  </si>
  <si>
    <t>007899 - 1/3</t>
  </si>
  <si>
    <t>54529 - 2/2</t>
  </si>
  <si>
    <t>83002</t>
  </si>
  <si>
    <t>83003</t>
  </si>
  <si>
    <t>83004</t>
  </si>
  <si>
    <t>83005</t>
  </si>
  <si>
    <t>83006</t>
  </si>
  <si>
    <t>83007</t>
  </si>
  <si>
    <t>83008</t>
  </si>
  <si>
    <t>83009</t>
  </si>
  <si>
    <t>83010</t>
  </si>
  <si>
    <t>83011</t>
  </si>
  <si>
    <t>83101</t>
  </si>
  <si>
    <t>005531 - 2/3</t>
  </si>
  <si>
    <t>83102</t>
  </si>
  <si>
    <t>202109240056922</t>
  </si>
  <si>
    <t>90101</t>
  </si>
  <si>
    <t>19508 - 1/3</t>
  </si>
  <si>
    <t>90102</t>
  </si>
  <si>
    <t>90103</t>
  </si>
  <si>
    <t>90104</t>
  </si>
  <si>
    <t>90201</t>
  </si>
  <si>
    <t>ANGULAR PRODUTOS PARA SAUDE LTDA</t>
  </si>
  <si>
    <t>10723 - 4/4</t>
  </si>
  <si>
    <t>114284 - 1/3</t>
  </si>
  <si>
    <t>90202</t>
  </si>
  <si>
    <t>90203</t>
  </si>
  <si>
    <t>90204</t>
  </si>
  <si>
    <t>90205</t>
  </si>
  <si>
    <t>90301</t>
  </si>
  <si>
    <t>673424 - 1/2</t>
  </si>
  <si>
    <t>113687 - 2/3</t>
  </si>
  <si>
    <t>3034502 - 2/3</t>
  </si>
  <si>
    <t>169849 - 1/2</t>
  </si>
  <si>
    <t>670637 - 2/5</t>
  </si>
  <si>
    <t>614936 - 2/3</t>
  </si>
  <si>
    <t>90302</t>
  </si>
  <si>
    <t>90303</t>
  </si>
  <si>
    <t>90304</t>
  </si>
  <si>
    <t>90305</t>
  </si>
  <si>
    <t>90306</t>
  </si>
  <si>
    <t>90307</t>
  </si>
  <si>
    <t>90601</t>
  </si>
  <si>
    <t>169948 - 1/2</t>
  </si>
  <si>
    <t>007899 - 2/3</t>
  </si>
  <si>
    <t>30000000215573</t>
  </si>
  <si>
    <t>90602</t>
  </si>
  <si>
    <t>90603</t>
  </si>
  <si>
    <t>90604</t>
  </si>
  <si>
    <t>90605</t>
  </si>
  <si>
    <t>NEWCARE COM. MATERIAIS CIRURGICOS E HOSPITALARES LTDA</t>
  </si>
  <si>
    <t>90801</t>
  </si>
  <si>
    <t>005531 - 3/3</t>
  </si>
  <si>
    <t>19508 - 2/3</t>
  </si>
  <si>
    <t>90802</t>
  </si>
  <si>
    <t>90901</t>
  </si>
  <si>
    <t>114284 - 2/3</t>
  </si>
  <si>
    <t>593938 - 3/3</t>
  </si>
  <si>
    <t>44342 - 2/2</t>
  </si>
  <si>
    <t>90902</t>
  </si>
  <si>
    <t>90903</t>
  </si>
  <si>
    <t>90904</t>
  </si>
  <si>
    <t>91001</t>
  </si>
  <si>
    <t>113687 - 3/3</t>
  </si>
  <si>
    <t>170201 - 1/2</t>
  </si>
  <si>
    <t>170220 - 1/2</t>
  </si>
  <si>
    <t>670637 - 3/5</t>
  </si>
  <si>
    <t>673424 - 2/2</t>
  </si>
  <si>
    <t>614936 - 3/3</t>
  </si>
  <si>
    <t>91002</t>
  </si>
  <si>
    <t>91003</t>
  </si>
  <si>
    <t>91004</t>
  </si>
  <si>
    <t>91005</t>
  </si>
  <si>
    <t>91006</t>
  </si>
  <si>
    <t>91007</t>
  </si>
  <si>
    <t>91301</t>
  </si>
  <si>
    <t>169644 - 2/2</t>
  </si>
  <si>
    <t>007899 - 3/3</t>
  </si>
  <si>
    <t>007950 - 1/3</t>
  </si>
  <si>
    <t>91302</t>
  </si>
  <si>
    <t>91303</t>
  </si>
  <si>
    <t>91304</t>
  </si>
  <si>
    <t>91305</t>
  </si>
  <si>
    <t>91306</t>
  </si>
  <si>
    <t>91307</t>
  </si>
  <si>
    <t>91308</t>
  </si>
  <si>
    <t>91401</t>
  </si>
  <si>
    <t>677140 - 1/4</t>
  </si>
  <si>
    <t>176273 - 1/2</t>
  </si>
  <si>
    <t>91402</t>
  </si>
  <si>
    <t>91403</t>
  </si>
  <si>
    <t>91501</t>
  </si>
  <si>
    <t>19599 - 1/3</t>
  </si>
  <si>
    <t>19508 - 3/3</t>
  </si>
  <si>
    <t>91502</t>
  </si>
  <si>
    <t>91503</t>
  </si>
  <si>
    <t>91601</t>
  </si>
  <si>
    <t>114284 - 3/3</t>
  </si>
  <si>
    <t>836640 - 1/3</t>
  </si>
  <si>
    <t>39353 - 1/3</t>
  </si>
  <si>
    <t>91602</t>
  </si>
  <si>
    <t>91603</t>
  </si>
  <si>
    <t>91604</t>
  </si>
  <si>
    <t>91605</t>
  </si>
  <si>
    <t>91606</t>
  </si>
  <si>
    <t>91607</t>
  </si>
  <si>
    <t>550300000215573</t>
  </si>
  <si>
    <t>91701</t>
  </si>
  <si>
    <t>3034502 - 3/3</t>
  </si>
  <si>
    <t>170770 - 1/2</t>
  </si>
  <si>
    <t>670637 - 4/5</t>
  </si>
  <si>
    <t>91702</t>
  </si>
  <si>
    <t>91703</t>
  </si>
  <si>
    <t>91704</t>
  </si>
  <si>
    <t>91705</t>
  </si>
  <si>
    <t>92001</t>
  </si>
  <si>
    <t>169849 - 2/2</t>
  </si>
  <si>
    <t>FENIX MEDICAMENTOS E MATS. CIRURGICOS EIRELI</t>
  </si>
  <si>
    <t>003319 - 1/2</t>
  </si>
  <si>
    <t>169948 - 2/2</t>
  </si>
  <si>
    <t>0007950 - 2/3</t>
  </si>
  <si>
    <t>92002</t>
  </si>
  <si>
    <t>92003</t>
  </si>
  <si>
    <t>92004</t>
  </si>
  <si>
    <t>92101</t>
  </si>
  <si>
    <t>677140 - 2/4</t>
  </si>
  <si>
    <t>92301</t>
  </si>
  <si>
    <t>836640 - 2/3</t>
  </si>
  <si>
    <t>92401</t>
  </si>
  <si>
    <t>670637 - 5/5</t>
  </si>
  <si>
    <t>92402</t>
  </si>
  <si>
    <t>171095 - 1/2</t>
  </si>
  <si>
    <t>92701</t>
  </si>
  <si>
    <t>170201 - 2/2</t>
  </si>
  <si>
    <t>170220 - 2/2</t>
  </si>
  <si>
    <t>007950 - 3/3</t>
  </si>
  <si>
    <t>92702</t>
  </si>
  <si>
    <t>92703</t>
  </si>
  <si>
    <t>92704</t>
  </si>
  <si>
    <t>92705</t>
  </si>
  <si>
    <t>92706</t>
  </si>
  <si>
    <t>92707</t>
  </si>
  <si>
    <t>92801</t>
  </si>
  <si>
    <t>3070489 - 1/3</t>
  </si>
  <si>
    <t>677140 - 3/4</t>
  </si>
  <si>
    <t>176273 - 2/2</t>
  </si>
  <si>
    <t>92802</t>
  </si>
  <si>
    <t>92803</t>
  </si>
  <si>
    <t>92804</t>
  </si>
  <si>
    <t>92805</t>
  </si>
  <si>
    <t>92901</t>
  </si>
  <si>
    <t>19599 - 2/3</t>
  </si>
  <si>
    <t>273998 - 1/3</t>
  </si>
  <si>
    <t>836640 - 3/3</t>
  </si>
  <si>
    <t>KAIROS HOSPITALAR DISTRIBUIDORA DE MEDICAMENTOS LTDA</t>
  </si>
  <si>
    <t>1373 - 1/2</t>
  </si>
  <si>
    <t>171429 - 1/2</t>
  </si>
  <si>
    <t>93001</t>
  </si>
  <si>
    <t>93002</t>
  </si>
  <si>
    <t>93003</t>
  </si>
  <si>
    <t>93004</t>
  </si>
  <si>
    <t>93005</t>
  </si>
  <si>
    <t>93006</t>
  </si>
  <si>
    <t>93007</t>
  </si>
  <si>
    <t>93008</t>
  </si>
  <si>
    <t>93009</t>
  </si>
  <si>
    <t>114990 - 1/3</t>
  </si>
  <si>
    <t>19707 - 1/3</t>
  </si>
  <si>
    <t>100101</t>
  </si>
  <si>
    <t>39353 - 2/3</t>
  </si>
  <si>
    <t>100102</t>
  </si>
  <si>
    <t>100103</t>
  </si>
  <si>
    <t>100104</t>
  </si>
  <si>
    <t>100401</t>
  </si>
  <si>
    <t>117963 - 1/4</t>
  </si>
  <si>
    <t>170770 - 2/2</t>
  </si>
  <si>
    <t>1379476 - 1/2</t>
  </si>
  <si>
    <t>003319 - 2/2</t>
  </si>
  <si>
    <t>540704 - 1/2</t>
  </si>
  <si>
    <t>100402</t>
  </si>
  <si>
    <t>100403</t>
  </si>
  <si>
    <t>100404</t>
  </si>
  <si>
    <t>100405</t>
  </si>
  <si>
    <t>100406</t>
  </si>
  <si>
    <t>100407</t>
  </si>
  <si>
    <t>100408</t>
  </si>
  <si>
    <t>100409</t>
  </si>
  <si>
    <t>100501</t>
  </si>
  <si>
    <t>677140 - 4/4</t>
  </si>
  <si>
    <t>100502</t>
  </si>
  <si>
    <t>100801</t>
  </si>
  <si>
    <t>171766 - 1/2</t>
  </si>
  <si>
    <t>100802</t>
  </si>
  <si>
    <t>100803</t>
  </si>
  <si>
    <t>101101</t>
  </si>
  <si>
    <t>117963 - 2/4</t>
  </si>
  <si>
    <t>171095 - 2/2</t>
  </si>
  <si>
    <t>540704 - 2/2</t>
  </si>
  <si>
    <t>697800000024600</t>
  </si>
  <si>
    <t>101102</t>
  </si>
  <si>
    <t>101103</t>
  </si>
  <si>
    <t>101104</t>
  </si>
  <si>
    <t>101301</t>
  </si>
  <si>
    <t>688147 - 1/5</t>
  </si>
  <si>
    <t>3070489 - 2/3</t>
  </si>
  <si>
    <t>101302</t>
  </si>
  <si>
    <t>101303</t>
  </si>
  <si>
    <t>101401</t>
  </si>
  <si>
    <t>273998 - 2/3</t>
  </si>
  <si>
    <t>101402</t>
  </si>
  <si>
    <t>101501</t>
  </si>
  <si>
    <t>19599 - 3/3</t>
  </si>
  <si>
    <t>275672 - 1/3</t>
  </si>
  <si>
    <t>171429 - 2/2</t>
  </si>
  <si>
    <t>172189 - 1/2</t>
  </si>
  <si>
    <t>00001373 - 2/2</t>
  </si>
  <si>
    <t>101502</t>
  </si>
  <si>
    <t>101503</t>
  </si>
  <si>
    <t>101504</t>
  </si>
  <si>
    <t>101505</t>
  </si>
  <si>
    <t>114990 - 2/3</t>
  </si>
  <si>
    <t>101801</t>
  </si>
  <si>
    <t>117963 - 3/4</t>
  </si>
  <si>
    <t>39353 - 3/3</t>
  </si>
  <si>
    <t>19707 - 2/3</t>
  </si>
  <si>
    <t>1379476 - 2/2</t>
  </si>
  <si>
    <t>101802</t>
  </si>
  <si>
    <t>101803</t>
  </si>
  <si>
    <t>101804</t>
  </si>
  <si>
    <t>101805</t>
  </si>
  <si>
    <t>101806</t>
  </si>
  <si>
    <t>101807</t>
  </si>
  <si>
    <t>102001</t>
  </si>
  <si>
    <t>688147 - 2/5</t>
  </si>
  <si>
    <t>690800 - 1/5</t>
  </si>
  <si>
    <t>102002</t>
  </si>
  <si>
    <t>102003</t>
  </si>
  <si>
    <t>102101</t>
  </si>
  <si>
    <t>102201</t>
  </si>
  <si>
    <t>172499 - 1/2</t>
  </si>
  <si>
    <t>102202</t>
  </si>
  <si>
    <t>102501</t>
  </si>
  <si>
    <t>171766 - 2/2</t>
  </si>
  <si>
    <t>102502</t>
  </si>
  <si>
    <t>102601</t>
  </si>
  <si>
    <t>102602</t>
  </si>
  <si>
    <t>102701</t>
  </si>
  <si>
    <t>688147 - 3/5</t>
  </si>
  <si>
    <t>690800 - 2/5</t>
  </si>
  <si>
    <t>102702</t>
  </si>
  <si>
    <t>102801</t>
  </si>
  <si>
    <t>273998 - 3/3</t>
  </si>
  <si>
    <t>102802</t>
  </si>
  <si>
    <t>102803</t>
  </si>
  <si>
    <t>102804</t>
  </si>
  <si>
    <t>102805</t>
  </si>
  <si>
    <t>102901</t>
  </si>
  <si>
    <t>275672 - 2/3</t>
  </si>
  <si>
    <t>172847 - 1/2</t>
  </si>
  <si>
    <t>102902</t>
  </si>
  <si>
    <t>102903</t>
  </si>
  <si>
    <t>202110250091520</t>
  </si>
  <si>
    <t>202111250040042</t>
  </si>
  <si>
    <t>114990 - 3/3</t>
  </si>
  <si>
    <t>117963 - 4/4</t>
  </si>
  <si>
    <t>110101</t>
  </si>
  <si>
    <t>172189 - 2/2</t>
  </si>
  <si>
    <t>P.R.H PROD. CIRURGICOS MEDICOS HOSP. IMP. E EXP. EIRELI</t>
  </si>
  <si>
    <t>19707 - 3/3</t>
  </si>
  <si>
    <t>110102</t>
  </si>
  <si>
    <t>110103</t>
  </si>
  <si>
    <t>110104</t>
  </si>
  <si>
    <t>110105</t>
  </si>
  <si>
    <t>110106</t>
  </si>
  <si>
    <t>110107</t>
  </si>
  <si>
    <t>110108</t>
  </si>
  <si>
    <t>110301</t>
  </si>
  <si>
    <t>690800 - 3/5</t>
  </si>
  <si>
    <t>688147 - 4/5</t>
  </si>
  <si>
    <t>121654 - 1/3</t>
  </si>
  <si>
    <t>277762 - 1/3</t>
  </si>
  <si>
    <t>110302</t>
  </si>
  <si>
    <t>110303</t>
  </si>
  <si>
    <t>110304</t>
  </si>
  <si>
    <t>110305</t>
  </si>
  <si>
    <t>110306</t>
  </si>
  <si>
    <t>110401</t>
  </si>
  <si>
    <t>3099201 - 1/3</t>
  </si>
  <si>
    <t>19956 - 1/2</t>
  </si>
  <si>
    <t>110402</t>
  </si>
  <si>
    <t>110403</t>
  </si>
  <si>
    <t>110501</t>
  </si>
  <si>
    <t>110502</t>
  </si>
  <si>
    <t>110801</t>
  </si>
  <si>
    <t>172499 - 2/2</t>
  </si>
  <si>
    <t>110802</t>
  </si>
  <si>
    <t>110803</t>
  </si>
  <si>
    <t>110804</t>
  </si>
  <si>
    <t>110901</t>
  </si>
  <si>
    <t>OCEAN PROD. HOSP. LTDA</t>
  </si>
  <si>
    <t>688147 - 5/5</t>
  </si>
  <si>
    <t>111001</t>
  </si>
  <si>
    <t>111002</t>
  </si>
  <si>
    <t>111003</t>
  </si>
  <si>
    <t>111101</t>
  </si>
  <si>
    <t>111102</t>
  </si>
  <si>
    <t>111201</t>
  </si>
  <si>
    <t>275672 - 3/3</t>
  </si>
  <si>
    <t>CRISTAL PHARMA LTDA</t>
  </si>
  <si>
    <t>207712 - 1/3</t>
  </si>
  <si>
    <t>173473 - 1/2</t>
  </si>
  <si>
    <t>111202</t>
  </si>
  <si>
    <t>111203</t>
  </si>
  <si>
    <t>111204</t>
  </si>
  <si>
    <t>111205</t>
  </si>
  <si>
    <t>111206</t>
  </si>
  <si>
    <t>111207</t>
  </si>
  <si>
    <t>111601</t>
  </si>
  <si>
    <t>172847 - 2/2</t>
  </si>
  <si>
    <t>121654 - 2/3</t>
  </si>
  <si>
    <t>277762 - 2/3</t>
  </si>
  <si>
    <t>3109533 - 1/3</t>
  </si>
  <si>
    <t>701110 - 1/4</t>
  </si>
  <si>
    <t>111602</t>
  </si>
  <si>
    <t>111603</t>
  </si>
  <si>
    <t>111604</t>
  </si>
  <si>
    <t>111605</t>
  </si>
  <si>
    <t>111606</t>
  </si>
  <si>
    <t>111607</t>
  </si>
  <si>
    <t>111608</t>
  </si>
  <si>
    <t>111609</t>
  </si>
  <si>
    <t>111701</t>
  </si>
  <si>
    <t>690800 - 5/5</t>
  </si>
  <si>
    <t>111801</t>
  </si>
  <si>
    <t>3099201 - 2/3</t>
  </si>
  <si>
    <t>111901</t>
  </si>
  <si>
    <t>19956 - 2/2</t>
  </si>
  <si>
    <t>173954 - 1/2</t>
  </si>
  <si>
    <t>111902</t>
  </si>
  <si>
    <t>111903</t>
  </si>
  <si>
    <t>111904</t>
  </si>
  <si>
    <t>112201</t>
  </si>
  <si>
    <t>112202</t>
  </si>
  <si>
    <t>112203</t>
  </si>
  <si>
    <t>112301</t>
  </si>
  <si>
    <t>701110 - 2/4</t>
  </si>
  <si>
    <t>112401</t>
  </si>
  <si>
    <t>112501</t>
  </si>
  <si>
    <t>112502</t>
  </si>
  <si>
    <t>112503</t>
  </si>
  <si>
    <t>112601</t>
  </si>
  <si>
    <t>174369 - 1/3</t>
  </si>
  <si>
    <t>112602</t>
  </si>
  <si>
    <t>112901</t>
  </si>
  <si>
    <t>124587 - 1/3</t>
  </si>
  <si>
    <t>207712 - 2/3</t>
  </si>
  <si>
    <t>173473 - 2/2</t>
  </si>
  <si>
    <t>112902</t>
  </si>
  <si>
    <t>112903</t>
  </si>
  <si>
    <t>112904</t>
  </si>
  <si>
    <t>112905</t>
  </si>
  <si>
    <t>112906</t>
  </si>
  <si>
    <t>112907</t>
  </si>
  <si>
    <t>552755000085290</t>
  </si>
  <si>
    <t>113001</t>
  </si>
  <si>
    <t>121654 - 3/3</t>
  </si>
  <si>
    <t>277762 - 3/3</t>
  </si>
  <si>
    <t>3109533 - 2/3</t>
  </si>
  <si>
    <t>701110 - 3/4</t>
  </si>
  <si>
    <t>113002</t>
  </si>
  <si>
    <t>113003</t>
  </si>
  <si>
    <t>113004</t>
  </si>
  <si>
    <t>113005</t>
  </si>
  <si>
    <t>202112230059624</t>
  </si>
  <si>
    <t>120101</t>
  </si>
  <si>
    <t>3123246 - 1/3</t>
  </si>
  <si>
    <t>120102</t>
  </si>
  <si>
    <t>120201</t>
  </si>
  <si>
    <t>125295 - 1/2</t>
  </si>
  <si>
    <t>3088201 - 3/3</t>
  </si>
  <si>
    <t>120202</t>
  </si>
  <si>
    <t>120203</t>
  </si>
  <si>
    <t>120301</t>
  </si>
  <si>
    <t>120302</t>
  </si>
  <si>
    <t>120601</t>
  </si>
  <si>
    <t>173954 - 2/2</t>
  </si>
  <si>
    <t>AMERICAN INSTRUMENTS EIRELI EPP</t>
  </si>
  <si>
    <t>120602</t>
  </si>
  <si>
    <t>120603</t>
  </si>
  <si>
    <t>120604</t>
  </si>
  <si>
    <t>120701</t>
  </si>
  <si>
    <t>UNIAO QUIMICA FARMACEUTICA NACIONAL S/A</t>
  </si>
  <si>
    <t>217189 - 1/2</t>
  </si>
  <si>
    <t>120702</t>
  </si>
  <si>
    <t>120703</t>
  </si>
  <si>
    <t>120901</t>
  </si>
  <si>
    <t>126158 - 1/3</t>
  </si>
  <si>
    <t>120902</t>
  </si>
  <si>
    <t>120903</t>
  </si>
  <si>
    <t>121001</t>
  </si>
  <si>
    <t>710850 - 1/2</t>
  </si>
  <si>
    <t>121002</t>
  </si>
  <si>
    <t>121003</t>
  </si>
  <si>
    <t>121301</t>
  </si>
  <si>
    <t>174369 - 2/3</t>
  </si>
  <si>
    <t>124587 - 2/3</t>
  </si>
  <si>
    <t>207712 - 3/3</t>
  </si>
  <si>
    <t>ONCOTECH HOSPITALAR COMERCIO DE MEDICAMENTOS LTDA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</si>
  <si>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</si>
  <si>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</si>
  <si>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</si>
  <si>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</si>
  <si>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</si>
  <si>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</si>
  <si>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</si>
  <si>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</si>
  <si>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</si>
  <si>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40506 - 2/2</t>
  </si>
  <si>
    <t>3109533 - 3/3</t>
  </si>
  <si>
    <t>121402</t>
  </si>
  <si>
    <t>217189 - 2/2</t>
  </si>
  <si>
    <t>121501</t>
  </si>
  <si>
    <t>121502</t>
  </si>
  <si>
    <t>3123246 - 2/3</t>
  </si>
  <si>
    <t>121601</t>
  </si>
  <si>
    <t>121602</t>
  </si>
  <si>
    <t>125295 - 2/2</t>
  </si>
  <si>
    <t>175212 - 1/3</t>
  </si>
  <si>
    <t>126983 - 1/3</t>
  </si>
  <si>
    <t>121701</t>
  </si>
  <si>
    <t>121702</t>
  </si>
  <si>
    <t>121703</t>
  </si>
  <si>
    <t>122001</t>
  </si>
  <si>
    <t>46477 - 1/2</t>
  </si>
  <si>
    <t>46106 - 1/2</t>
  </si>
  <si>
    <t>122002</t>
  </si>
  <si>
    <t>122003</t>
  </si>
  <si>
    <t>122004</t>
  </si>
  <si>
    <t>122005</t>
  </si>
  <si>
    <t>122101</t>
  </si>
  <si>
    <t>122201</t>
  </si>
  <si>
    <t>20320 - 1/2</t>
  </si>
  <si>
    <t>122202</t>
  </si>
  <si>
    <t>122301</t>
  </si>
  <si>
    <t>126158 - 2/3</t>
  </si>
  <si>
    <t>122302</t>
  </si>
  <si>
    <t>RAVIMED DISTRIBUIDORA DE PRODUTOS HOSPITALARES LTDA</t>
  </si>
  <si>
    <t>122701</t>
  </si>
  <si>
    <t>124587 - 3/3</t>
  </si>
  <si>
    <t>174369 - 3/3</t>
  </si>
  <si>
    <t>122702</t>
  </si>
  <si>
    <t>122703</t>
  </si>
  <si>
    <t>122704</t>
  </si>
  <si>
    <t>122705</t>
  </si>
  <si>
    <t>122801</t>
  </si>
  <si>
    <t>122802</t>
  </si>
  <si>
    <t>122803</t>
  </si>
  <si>
    <t>122804</t>
  </si>
  <si>
    <t>122901</t>
  </si>
  <si>
    <t>122902</t>
  </si>
  <si>
    <t>122903</t>
  </si>
  <si>
    <t>122904</t>
  </si>
  <si>
    <t>123001</t>
  </si>
  <si>
    <t>175947 - 1/2</t>
  </si>
  <si>
    <t>123002</t>
  </si>
  <si>
    <t>123003</t>
  </si>
  <si>
    <t>123004</t>
  </si>
  <si>
    <t>123005</t>
  </si>
  <si>
    <t>São Paulo, 14 de fevereiro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</si>
</sst>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dd/mm/yy;@"/>
    <numFmt numFmtId="166" formatCode="d/m/yy;@"/>
    <numFmt numFmtId="167" formatCode="dd/mm/yy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theme="5" tint="0.39997558519241921"/>
      <name val="Arial"/>
      <family val="2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theme="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511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9" xfId="0" applyBorder="1"/>
    <xf numFmtId="0" fontId="14" fillId="0" borderId="0" xfId="0" applyFont="1" applyAlignment="1">
      <alignment wrapText="1"/>
    </xf>
    <xf numFmtId="0" fontId="0" fillId="0" borderId="0" xfId="0" applyBorder="1"/>
    <xf numFmtId="0" fontId="6" fillId="0" borderId="2" xfId="0" applyFont="1" applyBorder="1" applyAlignment="1">
      <alignment horizontal="right" vertical="center"/>
    </xf>
    <xf numFmtId="0" fontId="0" fillId="0" borderId="0" xfId="0" applyBorder="1" applyAlignment="1"/>
    <xf numFmtId="165" fontId="11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10" fontId="0" fillId="0" borderId="0" xfId="0" applyNumberFormat="1"/>
    <xf numFmtId="0" fontId="0" fillId="0" borderId="0" xfId="0" applyAlignment="1">
      <alignment horizontal="center"/>
    </xf>
    <xf numFmtId="22" fontId="0" fillId="0" borderId="0" xfId="0" applyNumberFormat="1"/>
    <xf numFmtId="0" fontId="16" fillId="0" borderId="0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43" fontId="15" fillId="0" borderId="1" xfId="1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43" fontId="8" fillId="0" borderId="3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3" fontId="0" fillId="0" borderId="0" xfId="1" applyFont="1"/>
    <xf numFmtId="0" fontId="0" fillId="0" borderId="0" xfId="0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3" fontId="8" fillId="0" borderId="10" xfId="1" applyFont="1" applyBorder="1" applyAlignment="1">
      <alignment horizontal="center" vertical="center" wrapText="1"/>
    </xf>
    <xf numFmtId="43" fontId="0" fillId="0" borderId="0" xfId="1" applyFont="1" applyAlignment="1">
      <alignment wrapText="1"/>
    </xf>
    <xf numFmtId="43" fontId="0" fillId="0" borderId="0" xfId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14" fontId="15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10" xfId="1" applyFont="1" applyBorder="1" applyAlignment="1" applyProtection="1">
      <alignment horizontal="center" vertical="center" wrapText="1"/>
    </xf>
    <xf numFmtId="43" fontId="15" fillId="3" borderId="1" xfId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horizontal="center" vertical="center" wrapText="1"/>
    </xf>
    <xf numFmtId="14" fontId="8" fillId="0" borderId="10" xfId="0" applyNumberFormat="1" applyFont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43" fontId="15" fillId="4" borderId="1" xfId="1" applyFont="1" applyFill="1" applyBorder="1" applyAlignment="1" applyProtection="1">
      <alignment vertical="center" wrapText="1"/>
      <protection locked="0"/>
    </xf>
    <xf numFmtId="43" fontId="8" fillId="4" borderId="1" xfId="1" applyFont="1" applyFill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14" fillId="0" borderId="6" xfId="0" applyFont="1" applyBorder="1" applyAlignment="1">
      <alignment wrapText="1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49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43" fontId="15" fillId="4" borderId="11" xfId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43" fontId="0" fillId="0" borderId="0" xfId="1" applyFont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right" vertical="center"/>
    </xf>
    <xf numFmtId="0" fontId="24" fillId="0" borderId="0" xfId="0" applyFont="1"/>
    <xf numFmtId="14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43" fontId="15" fillId="2" borderId="11" xfId="1" applyFont="1" applyFill="1" applyBorder="1" applyAlignment="1" applyProtection="1">
      <alignment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49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15" fillId="2" borderId="1" xfId="1" applyFont="1" applyFill="1" applyBorder="1" applyAlignment="1" applyProtection="1">
      <alignment vertical="center" wrapText="1"/>
      <protection locked="0"/>
    </xf>
    <xf numFmtId="43" fontId="0" fillId="0" borderId="0" xfId="1" applyFont="1" applyAlignment="1">
      <alignment vertical="center"/>
    </xf>
    <xf numFmtId="165" fontId="6" fillId="5" borderId="1" xfId="0" applyNumberFormat="1" applyFont="1" applyFill="1" applyBorder="1" applyAlignment="1" applyProtection="1">
      <alignment vertical="center"/>
      <protection locked="0"/>
    </xf>
    <xf numFmtId="0" fontId="6" fillId="5" borderId="2" xfId="0" applyFont="1" applyFill="1" applyBorder="1" applyAlignment="1" applyProtection="1">
      <alignment horizontal="right" vertical="center" wrapText="1"/>
      <protection locked="0"/>
    </xf>
    <xf numFmtId="166" fontId="0" fillId="0" borderId="0" xfId="0" applyNumberFormat="1" applyAlignment="1">
      <alignment vertical="center"/>
    </xf>
    <xf numFmtId="166" fontId="0" fillId="0" borderId="0" xfId="0" applyNumberFormat="1"/>
    <xf numFmtId="166" fontId="0" fillId="0" borderId="0" xfId="0" applyNumberFormat="1" applyAlignment="1" applyProtection="1">
      <alignment wrapText="1"/>
      <protection locked="0"/>
    </xf>
    <xf numFmtId="166" fontId="0" fillId="0" borderId="0" xfId="0" applyNumberFormat="1" applyAlignment="1">
      <alignment wrapText="1"/>
    </xf>
    <xf numFmtId="14" fontId="15" fillId="4" borderId="2" xfId="0" applyNumberFormat="1" applyFont="1" applyFill="1" applyBorder="1" applyAlignment="1" applyProtection="1">
      <alignment horizontal="left" vertical="top" wrapText="1"/>
      <protection locked="0"/>
    </xf>
    <xf numFmtId="14" fontId="15" fillId="4" borderId="4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14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6" borderId="6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center"/>
    </xf>
    <xf numFmtId="43" fontId="15" fillId="4" borderId="2" xfId="1" applyFont="1" applyFill="1" applyBorder="1" applyAlignment="1" applyProtection="1">
      <alignment horizontal="center" vertical="center" wrapText="1"/>
      <protection locked="0"/>
    </xf>
    <xf numFmtId="0" fontId="27" fillId="5" borderId="2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14" fontId="8" fillId="0" borderId="20" xfId="0" applyNumberFormat="1" applyFont="1" applyBorder="1" applyAlignment="1" applyProtection="1">
      <alignment horizontal="center" vertical="center" wrapText="1"/>
    </xf>
    <xf numFmtId="49" fontId="8" fillId="0" borderId="20" xfId="0" applyNumberFormat="1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43" fontId="8" fillId="0" borderId="20" xfId="1" applyFont="1" applyBorder="1" applyAlignment="1" applyProtection="1">
      <alignment horizontal="center" vertical="center" wrapText="1"/>
    </xf>
    <xf numFmtId="166" fontId="8" fillId="0" borderId="21" xfId="0" applyNumberFormat="1" applyFont="1" applyBorder="1" applyAlignment="1" applyProtection="1">
      <alignment horizontal="center" vertical="center" wrapText="1"/>
    </xf>
    <xf numFmtId="43" fontId="15" fillId="4" borderId="2" xfId="1" applyFont="1" applyFill="1" applyBorder="1" applyAlignment="1" applyProtection="1">
      <alignment vertical="center" wrapText="1"/>
      <protection locked="0"/>
    </xf>
    <xf numFmtId="43" fontId="15" fillId="0" borderId="2" xfId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3" fontId="28" fillId="2" borderId="3" xfId="0" applyNumberFormat="1" applyFont="1" applyFill="1" applyBorder="1" applyAlignment="1">
      <alignment vertical="center"/>
    </xf>
    <xf numFmtId="43" fontId="28" fillId="2" borderId="3" xfId="0" applyNumberFormat="1" applyFont="1" applyFill="1" applyBorder="1" applyAlignment="1">
      <alignment horizontal="right" vertical="center"/>
    </xf>
    <xf numFmtId="43" fontId="28" fillId="2" borderId="4" xfId="0" applyNumberFormat="1" applyFont="1" applyFill="1" applyBorder="1" applyAlignment="1">
      <alignment vertical="center"/>
    </xf>
    <xf numFmtId="9" fontId="28" fillId="2" borderId="3" xfId="448" applyFont="1" applyFill="1" applyBorder="1" applyAlignment="1">
      <alignment horizontal="center" vertical="center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Alignment="1">
      <alignment horizontal="right"/>
    </xf>
    <xf numFmtId="0" fontId="0" fillId="2" borderId="0" xfId="0" applyFill="1" applyProtection="1">
      <protection locked="0"/>
    </xf>
    <xf numFmtId="0" fontId="28" fillId="2" borderId="4" xfId="0" applyFont="1" applyFill="1" applyBorder="1" applyAlignment="1" applyProtection="1">
      <alignment horizontal="center" vertical="center" wrapText="1"/>
      <protection locked="0"/>
    </xf>
    <xf numFmtId="43" fontId="28" fillId="2" borderId="3" xfId="1" applyFont="1" applyFill="1" applyBorder="1" applyAlignment="1" applyProtection="1">
      <alignment horizontal="center" vertical="center" wrapText="1"/>
      <protection locked="0"/>
    </xf>
    <xf numFmtId="43" fontId="28" fillId="2" borderId="4" xfId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16" fillId="2" borderId="2" xfId="0" applyFont="1" applyFill="1" applyBorder="1" applyAlignment="1" applyProtection="1">
      <alignment vertical="center" wrapText="1"/>
    </xf>
    <xf numFmtId="0" fontId="16" fillId="2" borderId="3" xfId="0" applyFont="1" applyFill="1" applyBorder="1" applyAlignment="1" applyProtection="1">
      <alignment vertical="center" wrapText="1"/>
    </xf>
    <xf numFmtId="9" fontId="28" fillId="2" borderId="3" xfId="448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10" fontId="0" fillId="0" borderId="0" xfId="0" applyNumberFormat="1" applyFill="1"/>
    <xf numFmtId="0" fontId="0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wrapText="1"/>
    </xf>
    <xf numFmtId="0" fontId="15" fillId="0" borderId="0" xfId="0" applyFont="1" applyAlignment="1">
      <alignment horizontal="right" vertical="top" wrapText="1"/>
    </xf>
    <xf numFmtId="0" fontId="15" fillId="0" borderId="9" xfId="0" applyFont="1" applyBorder="1" applyAlignment="1">
      <alignment horizontal="right" vertical="top" wrapText="1"/>
    </xf>
    <xf numFmtId="0" fontId="8" fillId="13" borderId="10" xfId="0" applyFont="1" applyFill="1" applyBorder="1" applyAlignment="1">
      <alignment horizontal="center" vertical="center" wrapText="1"/>
    </xf>
    <xf numFmtId="14" fontId="8" fillId="13" borderId="10" xfId="0" applyNumberFormat="1" applyFont="1" applyFill="1" applyBorder="1" applyAlignment="1">
      <alignment horizontal="center" vertical="center" wrapText="1"/>
    </xf>
    <xf numFmtId="49" fontId="8" fillId="13" borderId="10" xfId="0" applyNumberFormat="1" applyFont="1" applyFill="1" applyBorder="1" applyAlignment="1">
      <alignment horizontal="center" vertical="center" wrapText="1"/>
    </xf>
    <xf numFmtId="43" fontId="8" fillId="13" borderId="10" xfId="1" applyNumberFormat="1" applyFont="1" applyFill="1" applyBorder="1" applyAlignment="1">
      <alignment horizontal="center" vertical="center" wrapText="1"/>
    </xf>
    <xf numFmtId="166" fontId="8" fillId="13" borderId="10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vertical="center"/>
    </xf>
    <xf numFmtId="14" fontId="6" fillId="3" borderId="2" xfId="0" applyNumberFormat="1" applyFont="1" applyFill="1" applyBorder="1" applyAlignment="1" applyProtection="1">
      <alignment horizontal="right" vertical="center" wrapText="1"/>
    </xf>
    <xf numFmtId="14" fontId="6" fillId="5" borderId="1" xfId="0" applyNumberFormat="1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</xf>
    <xf numFmtId="0" fontId="6" fillId="3" borderId="4" xfId="0" applyFont="1" applyFill="1" applyBorder="1" applyAlignment="1" applyProtection="1">
      <alignment horizontal="right" vertical="center" wrapText="1"/>
    </xf>
    <xf numFmtId="43" fontId="6" fillId="5" borderId="1" xfId="1" applyFont="1" applyFill="1" applyBorder="1" applyAlignment="1" applyProtection="1">
      <alignment vertical="center"/>
      <protection locked="0"/>
    </xf>
    <xf numFmtId="14" fontId="15" fillId="3" borderId="1" xfId="0" applyNumberFormat="1" applyFont="1" applyFill="1" applyBorder="1" applyAlignment="1" applyProtection="1">
      <alignment horizontal="center" vertical="center" wrapText="1"/>
    </xf>
    <xf numFmtId="2" fontId="15" fillId="3" borderId="1" xfId="0" applyNumberFormat="1" applyFont="1" applyFill="1" applyBorder="1" applyAlignment="1" applyProtection="1">
      <alignment horizontal="center" vertical="center" wrapText="1"/>
    </xf>
    <xf numFmtId="49" fontId="15" fillId="3" borderId="2" xfId="0" applyNumberFormat="1" applyFont="1" applyFill="1" applyBorder="1" applyAlignment="1" applyProtection="1">
      <alignment horizontal="center" vertical="center" wrapText="1"/>
    </xf>
    <xf numFmtId="0" fontId="38" fillId="2" borderId="11" xfId="0" applyFont="1" applyFill="1" applyBorder="1" applyAlignment="1" applyProtection="1">
      <alignment horizontal="center" vertical="center" wrapText="1"/>
      <protection locked="0"/>
    </xf>
    <xf numFmtId="43" fontId="38" fillId="2" borderId="1" xfId="1" applyFont="1" applyFill="1" applyBorder="1" applyAlignment="1" applyProtection="1">
      <alignment vertical="center" wrapText="1"/>
      <protection locked="0"/>
    </xf>
    <xf numFmtId="0" fontId="38" fillId="2" borderId="4" xfId="0" applyFont="1" applyFill="1" applyBorder="1" applyAlignment="1" applyProtection="1">
      <alignment horizontal="center" vertical="center" wrapText="1"/>
      <protection locked="0"/>
    </xf>
    <xf numFmtId="167" fontId="3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11" xfId="0" applyFont="1" applyFill="1" applyBorder="1" applyAlignment="1" applyProtection="1">
      <alignment horizontal="center" vertical="center" wrapText="1"/>
      <protection locked="0"/>
    </xf>
    <xf numFmtId="43" fontId="39" fillId="2" borderId="1" xfId="1" applyFont="1" applyFill="1" applyBorder="1" applyAlignment="1" applyProtection="1">
      <alignment vertical="center" wrapText="1"/>
      <protection locked="0"/>
    </xf>
    <xf numFmtId="167" fontId="4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2" borderId="11" xfId="0" applyFont="1" applyFill="1" applyBorder="1" applyAlignment="1" applyProtection="1">
      <alignment horizontal="center" vertical="center" wrapText="1"/>
      <protection locked="0"/>
    </xf>
    <xf numFmtId="43" fontId="40" fillId="2" borderId="1" xfId="1" applyFont="1" applyFill="1" applyBorder="1" applyAlignment="1" applyProtection="1">
      <alignment vertical="center" wrapText="1"/>
      <protection locked="0"/>
    </xf>
    <xf numFmtId="167" fontId="4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4" xfId="0" applyFont="1" applyFill="1" applyBorder="1" applyAlignment="1">
      <alignment horizontal="center" vertical="center" wrapText="1"/>
    </xf>
    <xf numFmtId="43" fontId="39" fillId="3" borderId="1" xfId="1" applyFont="1" applyFill="1" applyBorder="1" applyAlignment="1" applyProtection="1">
      <alignment vertical="center" wrapText="1"/>
      <protection locked="0"/>
    </xf>
    <xf numFmtId="167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167" fontId="4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167" fontId="4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11" xfId="0" applyFont="1" applyFill="1" applyBorder="1" applyAlignment="1" applyProtection="1">
      <alignment horizontal="center" vertical="center" wrapText="1"/>
      <protection locked="0"/>
    </xf>
    <xf numFmtId="43" fontId="41" fillId="2" borderId="1" xfId="1" applyFont="1" applyFill="1" applyBorder="1" applyAlignment="1" applyProtection="1">
      <alignment vertical="center" wrapText="1"/>
      <protection locked="0"/>
    </xf>
    <xf numFmtId="49" fontId="41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4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Fill="1" applyBorder="1" applyAlignment="1">
      <alignment horizontal="left" vertical="top"/>
    </xf>
    <xf numFmtId="0" fontId="21" fillId="5" borderId="1" xfId="0" applyFont="1" applyFill="1" applyBorder="1" applyAlignment="1" applyProtection="1">
      <alignment horizontal="right" vertical="center"/>
      <protection locked="0"/>
    </xf>
    <xf numFmtId="0" fontId="6" fillId="5" borderId="1" xfId="0" applyFont="1" applyFill="1" applyBorder="1" applyAlignment="1" applyProtection="1">
      <alignment horizontal="right" vertical="center"/>
      <protection locked="0"/>
    </xf>
    <xf numFmtId="165" fontId="6" fillId="5" borderId="1" xfId="0" applyNumberFormat="1" applyFont="1" applyFill="1" applyBorder="1" applyAlignment="1" applyProtection="1">
      <alignment horizontal="center" vertical="center"/>
      <protection locked="0"/>
    </xf>
    <xf numFmtId="43" fontId="6" fillId="5" borderId="2" xfId="1" applyFont="1" applyFill="1" applyBorder="1" applyAlignment="1" applyProtection="1">
      <alignment horizontal="center" vertical="center"/>
      <protection locked="0"/>
    </xf>
    <xf numFmtId="43" fontId="6" fillId="5" borderId="4" xfId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49" fontId="6" fillId="5" borderId="1" xfId="0" applyNumberFormat="1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5" borderId="2" xfId="0" applyNumberFormat="1" applyFont="1" applyFill="1" applyBorder="1" applyAlignment="1" applyProtection="1">
      <alignment horizontal="left" vertical="center"/>
      <protection locked="0"/>
    </xf>
    <xf numFmtId="49" fontId="6" fillId="5" borderId="9" xfId="0" applyNumberFormat="1" applyFont="1" applyFill="1" applyBorder="1" applyAlignment="1" applyProtection="1">
      <alignment horizontal="left" vertical="center"/>
      <protection locked="0"/>
    </xf>
    <xf numFmtId="49" fontId="6" fillId="5" borderId="13" xfId="0" applyNumberFormat="1" applyFont="1" applyFill="1" applyBorder="1" applyAlignment="1" applyProtection="1">
      <alignment horizontal="left" vertical="center"/>
      <protection locked="0"/>
    </xf>
    <xf numFmtId="0" fontId="6" fillId="3" borderId="12" xfId="0" applyFont="1" applyFill="1" applyBorder="1" applyAlignment="1" applyProtection="1">
      <alignment horizontal="right" vertical="center" wrapText="1"/>
    </xf>
    <xf numFmtId="0" fontId="6" fillId="3" borderId="11" xfId="0" applyFont="1" applyFill="1" applyBorder="1" applyAlignment="1" applyProtection="1">
      <alignment horizontal="right" vertical="center" wrapText="1"/>
    </xf>
    <xf numFmtId="49" fontId="6" fillId="5" borderId="3" xfId="0" applyNumberFormat="1" applyFont="1" applyFill="1" applyBorder="1" applyAlignment="1" applyProtection="1">
      <alignment horizontal="left" vertical="center"/>
      <protection locked="0"/>
    </xf>
    <xf numFmtId="49" fontId="6" fillId="5" borderId="4" xfId="0" applyNumberFormat="1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0" fillId="0" borderId="3" xfId="0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15" fillId="3" borderId="2" xfId="0" applyNumberFormat="1" applyFont="1" applyFill="1" applyBorder="1" applyAlignment="1" applyProtection="1">
      <alignment horizontal="center" vertical="center" wrapText="1"/>
    </xf>
    <xf numFmtId="14" fontId="15" fillId="3" borderId="4" xfId="0" applyNumberFormat="1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43" fontId="8" fillId="0" borderId="3" xfId="0" applyNumberFormat="1" applyFont="1" applyBorder="1" applyAlignment="1">
      <alignment horizontal="center" vertical="center" wrapText="1"/>
    </xf>
    <xf numFmtId="43" fontId="8" fillId="0" borderId="4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right" vertical="top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4" fontId="15" fillId="4" borderId="2" xfId="0" applyNumberFormat="1" applyFont="1" applyFill="1" applyBorder="1" applyAlignment="1" applyProtection="1">
      <alignment horizontal="left" vertical="top" wrapText="1"/>
      <protection locked="0"/>
    </xf>
    <xf numFmtId="14" fontId="15" fillId="4" borderId="4" xfId="0" applyNumberFormat="1" applyFont="1" applyFill="1" applyBorder="1" applyAlignment="1" applyProtection="1">
      <alignment horizontal="left" vertical="top" wrapText="1"/>
      <protection locked="0"/>
    </xf>
    <xf numFmtId="14" fontId="15" fillId="4" borderId="8" xfId="0" applyNumberFormat="1" applyFont="1" applyFill="1" applyBorder="1" applyAlignment="1" applyProtection="1">
      <alignment horizontal="left" vertical="top" wrapText="1"/>
      <protection locked="0"/>
    </xf>
    <xf numFmtId="14" fontId="15" fillId="4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15" fillId="4" borderId="17" xfId="0" applyNumberFormat="1" applyFont="1" applyFill="1" applyBorder="1" applyAlignment="1" applyProtection="1">
      <alignment horizontal="left" vertical="top" wrapText="1"/>
      <protection locked="0"/>
    </xf>
    <xf numFmtId="14" fontId="15" fillId="4" borderId="18" xfId="0" applyNumberFormat="1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3" fontId="0" fillId="0" borderId="12" xfId="1" applyFont="1" applyBorder="1" applyAlignment="1">
      <alignment horizontal="center" vertical="center" wrapText="1"/>
    </xf>
    <xf numFmtId="43" fontId="0" fillId="0" borderId="11" xfId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Alignment="1" applyProtection="1">
      <alignment horizontal="left" vertical="top" wrapText="1"/>
    </xf>
    <xf numFmtId="1" fontId="8" fillId="5" borderId="0" xfId="0" applyNumberFormat="1" applyFont="1" applyFill="1" applyAlignment="1" applyProtection="1">
      <alignment horizontal="center" vertical="top" wrapText="1"/>
    </xf>
    <xf numFmtId="0" fontId="8" fillId="5" borderId="0" xfId="0" applyFont="1" applyFill="1" applyAlignment="1" applyProtection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3" fillId="3" borderId="5" xfId="0" applyFont="1" applyFill="1" applyBorder="1" applyAlignment="1">
      <alignment horizontal="left" wrapText="1"/>
    </xf>
    <xf numFmtId="0" fontId="13" fillId="3" borderId="6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14" fontId="15" fillId="0" borderId="2" xfId="0" applyNumberFormat="1" applyFont="1" applyBorder="1" applyAlignment="1">
      <alignment horizontal="right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justify" vertical="justify" wrapText="1"/>
    </xf>
    <xf numFmtId="0" fontId="0" fillId="0" borderId="9" xfId="0" applyFont="1" applyBorder="1" applyAlignment="1">
      <alignment horizontal="left" vertical="center"/>
    </xf>
    <xf numFmtId="0" fontId="8" fillId="11" borderId="2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4" fontId="11" fillId="0" borderId="6" xfId="0" applyNumberFormat="1" applyFont="1" applyBorder="1" applyAlignment="1">
      <alignment horizontal="left" vertical="center"/>
    </xf>
    <xf numFmtId="0" fontId="37" fillId="0" borderId="1" xfId="0" applyFont="1" applyBorder="1" applyAlignment="1">
      <alignment horizontal="left" vertical="justify"/>
    </xf>
    <xf numFmtId="0" fontId="11" fillId="1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3" fillId="5" borderId="0" xfId="0" applyFont="1" applyFill="1" applyBorder="1" applyAlignment="1" applyProtection="1">
      <alignment horizontal="left" vertical="center"/>
      <protection locked="0"/>
    </xf>
    <xf numFmtId="0" fontId="17" fillId="5" borderId="0" xfId="0" applyFont="1" applyFill="1" applyBorder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8" fillId="5" borderId="3" xfId="0" applyFont="1" applyFill="1" applyBorder="1" applyAlignment="1" applyProtection="1">
      <alignment horizontal="left" vertical="top" wrapText="1"/>
      <protection locked="0"/>
    </xf>
    <xf numFmtId="0" fontId="18" fillId="5" borderId="4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5" borderId="0" xfId="0" applyFill="1" applyAlignment="1" applyProtection="1">
      <alignment horizontal="center"/>
      <protection locked="0"/>
    </xf>
    <xf numFmtId="0" fontId="19" fillId="0" borderId="3" xfId="0" applyFont="1" applyBorder="1" applyAlignment="1">
      <alignment horizontal="center" vertical="center"/>
    </xf>
    <xf numFmtId="0" fontId="20" fillId="5" borderId="2" xfId="0" applyFont="1" applyFill="1" applyBorder="1" applyAlignment="1" applyProtection="1">
      <alignment horizontal="left" vertical="center" wrapText="1"/>
      <protection locked="0"/>
    </xf>
    <xf numFmtId="0" fontId="20" fillId="5" borderId="3" xfId="0" applyFont="1" applyFill="1" applyBorder="1" applyAlignment="1" applyProtection="1">
      <alignment horizontal="left" vertical="center" wrapText="1"/>
      <protection locked="0"/>
    </xf>
    <xf numFmtId="0" fontId="20" fillId="5" borderId="4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28" fillId="2" borderId="6" xfId="0" applyFont="1" applyFill="1" applyBorder="1" applyAlignment="1" applyProtection="1">
      <alignment horizontal="left" vertical="top" wrapText="1"/>
      <protection locked="0"/>
    </xf>
    <xf numFmtId="0" fontId="28" fillId="2" borderId="7" xfId="0" applyFont="1" applyFill="1" applyBorder="1" applyAlignment="1" applyProtection="1">
      <alignment horizontal="left" vertical="top" wrapText="1"/>
      <protection locked="0"/>
    </xf>
    <xf numFmtId="0" fontId="28" fillId="2" borderId="0" xfId="0" applyFont="1" applyFill="1" applyBorder="1" applyAlignment="1" applyProtection="1">
      <alignment horizontal="left" vertical="top" wrapText="1"/>
      <protection locked="0"/>
    </xf>
    <xf numFmtId="0" fontId="28" fillId="2" borderId="22" xfId="0" applyFont="1" applyFill="1" applyBorder="1" applyAlignment="1" applyProtection="1">
      <alignment horizontal="left" vertical="top" wrapText="1"/>
      <protection locked="0"/>
    </xf>
    <xf numFmtId="0" fontId="28" fillId="2" borderId="9" xfId="0" applyFont="1" applyFill="1" applyBorder="1" applyAlignment="1" applyProtection="1">
      <alignment horizontal="left" vertical="top" wrapText="1"/>
      <protection locked="0"/>
    </xf>
    <xf numFmtId="0" fontId="28" fillId="2" borderId="13" xfId="0" applyFont="1" applyFill="1" applyBorder="1" applyAlignment="1" applyProtection="1">
      <alignment horizontal="left" vertical="top" wrapText="1"/>
      <protection locked="0"/>
    </xf>
    <xf numFmtId="0" fontId="28" fillId="2" borderId="5" xfId="0" applyFont="1" applyFill="1" applyBorder="1" applyAlignment="1" applyProtection="1">
      <alignment horizontal="left" vertical="top" wrapText="1"/>
      <protection locked="0"/>
    </xf>
    <xf numFmtId="0" fontId="28" fillId="2" borderId="23" xfId="0" applyFont="1" applyFill="1" applyBorder="1" applyAlignment="1" applyProtection="1">
      <alignment horizontal="left" vertical="top" wrapText="1"/>
      <protection locked="0"/>
    </xf>
    <xf numFmtId="0" fontId="28" fillId="2" borderId="8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/>
    </xf>
    <xf numFmtId="0" fontId="28" fillId="2" borderId="0" xfId="0" applyFont="1" applyFill="1" applyAlignment="1" applyProtection="1">
      <alignment horizontal="left" vertical="top" wrapText="1"/>
      <protection locked="0"/>
    </xf>
    <xf numFmtId="0" fontId="28" fillId="2" borderId="3" xfId="0" applyFont="1" applyFill="1" applyBorder="1" applyAlignment="1" applyProtection="1">
      <alignment horizontal="left" vertical="top" wrapText="1"/>
      <protection locked="0"/>
    </xf>
    <xf numFmtId="0" fontId="28" fillId="2" borderId="4" xfId="0" applyFont="1" applyFill="1" applyBorder="1" applyAlignment="1" applyProtection="1">
      <alignment horizontal="left" vertical="top" wrapText="1"/>
      <protection locked="0"/>
    </xf>
    <xf numFmtId="0" fontId="0" fillId="7" borderId="2" xfId="0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 applyProtection="1">
      <alignment horizontal="left" vertical="top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0" fontId="28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30" fillId="0" borderId="0" xfId="0" applyFont="1" applyAlignment="1">
      <alignment horizontal="left" vertical="top"/>
    </xf>
    <xf numFmtId="0" fontId="28" fillId="2" borderId="0" xfId="0" applyFont="1" applyFill="1" applyAlignment="1">
      <alignment horizontal="left" vertical="top" wrapText="1"/>
    </xf>
    <xf numFmtId="0" fontId="0" fillId="2" borderId="0" xfId="0" applyFill="1" applyAlignment="1" applyProtection="1">
      <alignment horizontal="left"/>
      <protection locked="0"/>
    </xf>
    <xf numFmtId="0" fontId="16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16" fillId="0" borderId="9" xfId="0" applyFont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 applyFill="1" applyAlignment="1">
      <alignment horizontal="left" vertical="top" wrapText="1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0" fontId="16" fillId="2" borderId="4" xfId="0" applyFont="1" applyFill="1" applyBorder="1" applyAlignment="1" applyProtection="1">
      <alignment horizontal="left" vertical="center" wrapText="1"/>
      <protection locked="0"/>
    </xf>
    <xf numFmtId="43" fontId="28" fillId="2" borderId="1" xfId="1" applyFont="1" applyFill="1" applyBorder="1" applyAlignment="1" applyProtection="1">
      <alignment horizontal="center" vertical="top" wrapText="1"/>
      <protection locked="0"/>
    </xf>
    <xf numFmtId="43" fontId="28" fillId="2" borderId="2" xfId="1" applyFont="1" applyFill="1" applyBorder="1" applyAlignment="1" applyProtection="1">
      <alignment horizontal="center" vertical="top" wrapText="1"/>
      <protection locked="0"/>
    </xf>
    <xf numFmtId="0" fontId="28" fillId="2" borderId="1" xfId="0" applyFont="1" applyFill="1" applyBorder="1" applyAlignment="1">
      <alignment horizontal="center" vertical="top" wrapText="1"/>
    </xf>
    <xf numFmtId="0" fontId="28" fillId="2" borderId="2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3" fontId="28" fillId="0" borderId="5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0" fillId="0" borderId="6" xfId="0" applyFill="1" applyBorder="1" applyAlignment="1">
      <alignment horizontal="center" vertical="center"/>
    </xf>
  </cellXfs>
  <cellStyles count="511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2" builtinId="8" hidden="1"/>
    <cellStyle name="Hiperlink" xfId="304" builtinId="8" hidden="1"/>
    <cellStyle name="Hiperlink" xfId="306" builtinId="8" hidden="1"/>
    <cellStyle name="Hiperlink" xfId="308" builtinId="8" hidden="1"/>
    <cellStyle name="Hiperlink" xfId="310" builtinId="8" hidden="1"/>
    <cellStyle name="Hiperlink" xfId="312" builtinId="8" hidden="1"/>
    <cellStyle name="Hiperlink" xfId="314" builtinId="8" hidden="1"/>
    <cellStyle name="Hiperlink" xfId="316" builtinId="8" hidden="1"/>
    <cellStyle name="Hiperlink" xfId="318" builtinId="8" hidden="1"/>
    <cellStyle name="Hiperlink" xfId="320" builtinId="8" hidden="1"/>
    <cellStyle name="Hiperlink" xfId="322" builtinId="8" hidden="1"/>
    <cellStyle name="Hiperlink" xfId="324" builtinId="8" hidden="1"/>
    <cellStyle name="Hiperlink" xfId="326" builtinId="8" hidden="1"/>
    <cellStyle name="Hiperlink" xfId="328" builtinId="8" hidden="1"/>
    <cellStyle name="Hiperlink" xfId="330" builtinId="8" hidden="1"/>
    <cellStyle name="Hiperlink" xfId="332" builtinId="8" hidden="1"/>
    <cellStyle name="Hiperlink" xfId="334" builtinId="8" hidden="1"/>
    <cellStyle name="Hiperlink" xfId="336" builtinId="8" hidden="1"/>
    <cellStyle name="Hiperlink" xfId="338" builtinId="8" hidden="1"/>
    <cellStyle name="Hiperlink" xfId="340" builtinId="8" hidden="1"/>
    <cellStyle name="Hiperlink" xfId="342" builtinId="8" hidden="1"/>
    <cellStyle name="Hiperlink" xfId="344" builtinId="8" hidden="1"/>
    <cellStyle name="Hiperlink" xfId="346" builtinId="8" hidden="1"/>
    <cellStyle name="Hiperlink" xfId="348" builtinId="8" hidden="1"/>
    <cellStyle name="Hiperlink" xfId="350" builtinId="8" hidden="1"/>
    <cellStyle name="Hiperlink" xfId="352" builtinId="8" hidden="1"/>
    <cellStyle name="Hiperlink" xfId="354" builtinId="8" hidden="1"/>
    <cellStyle name="Hiperlink" xfId="356" builtinId="8" hidden="1"/>
    <cellStyle name="Hiperlink" xfId="358" builtinId="8" hidden="1"/>
    <cellStyle name="Hiperlink" xfId="360" builtinId="8" hidden="1"/>
    <cellStyle name="Hiperlink" xfId="362" builtinId="8" hidden="1"/>
    <cellStyle name="Hiperlink" xfId="364" builtinId="8" hidden="1"/>
    <cellStyle name="Hiperlink" xfId="366" builtinId="8" hidden="1"/>
    <cellStyle name="Hiperlink" xfId="368" builtinId="8" hidden="1"/>
    <cellStyle name="Hiperlink" xfId="370" builtinId="8" hidden="1"/>
    <cellStyle name="Hiperlink" xfId="372" builtinId="8" hidden="1"/>
    <cellStyle name="Hiperlink" xfId="374" builtinId="8" hidden="1"/>
    <cellStyle name="Hiperlink" xfId="376" builtinId="8" hidden="1"/>
    <cellStyle name="Hiperlink" xfId="378" builtinId="8" hidden="1"/>
    <cellStyle name="Hiperlink" xfId="380" builtinId="8" hidden="1"/>
    <cellStyle name="Hiperlink" xfId="382" builtinId="8" hidden="1"/>
    <cellStyle name="Hiperlink" xfId="384" builtinId="8" hidden="1"/>
    <cellStyle name="Hiperlink" xfId="386" builtinId="8" hidden="1"/>
    <cellStyle name="Hiperlink" xfId="388" builtinId="8" hidden="1"/>
    <cellStyle name="Hiperlink" xfId="390" builtinId="8" hidden="1"/>
    <cellStyle name="Hiperlink" xfId="392" builtinId="8" hidden="1"/>
    <cellStyle name="Hiperlink" xfId="394" builtinId="8" hidden="1"/>
    <cellStyle name="Hiperlink" xfId="396" builtinId="8" hidden="1"/>
    <cellStyle name="Hiperlink" xfId="398" builtinId="8" hidden="1"/>
    <cellStyle name="Hiperlink" xfId="400" builtinId="8" hidden="1"/>
    <cellStyle name="Hiperlink" xfId="402" builtinId="8" hidden="1"/>
    <cellStyle name="Hiperlink" xfId="404" builtinId="8" hidden="1"/>
    <cellStyle name="Hiperlink" xfId="406" builtinId="8" hidden="1"/>
    <cellStyle name="Hiperlink" xfId="408" builtinId="8" hidden="1"/>
    <cellStyle name="Hiperlink" xfId="410" builtinId="8" hidden="1"/>
    <cellStyle name="Hiperlink" xfId="412" builtinId="8" hidden="1"/>
    <cellStyle name="Hiperlink" xfId="414" builtinId="8" hidden="1"/>
    <cellStyle name="Hiperlink" xfId="416" builtinId="8" hidden="1"/>
    <cellStyle name="Hiperlink" xfId="418" builtinId="8" hidden="1"/>
    <cellStyle name="Hiperlink" xfId="420" builtinId="8" hidden="1"/>
    <cellStyle name="Hiperlink" xfId="422" builtinId="8" hidden="1"/>
    <cellStyle name="Hiperlink" xfId="424" builtinId="8" hidden="1"/>
    <cellStyle name="Hiperlink" xfId="426" builtinId="8" hidden="1"/>
    <cellStyle name="Hiperlink" xfId="428" builtinId="8" hidden="1"/>
    <cellStyle name="Hiperlink" xfId="430" builtinId="8" hidden="1"/>
    <cellStyle name="Hiperlink" xfId="432" builtinId="8" hidden="1"/>
    <cellStyle name="Hiperlink" xfId="434" builtinId="8" hidden="1"/>
    <cellStyle name="Hiperlink" xfId="436" builtinId="8" hidden="1"/>
    <cellStyle name="Hiperlink" xfId="438" builtinId="8" hidden="1"/>
    <cellStyle name="Hiperlink" xfId="440" builtinId="8" hidden="1"/>
    <cellStyle name="Hiperlink" xfId="442" builtinId="8" hidden="1"/>
    <cellStyle name="Hiperlink" xfId="444" builtinId="8" hidden="1"/>
    <cellStyle name="Hiperlink" xfId="446" builtinId="8" hidden="1"/>
    <cellStyle name="Hiperlink" xfId="449" builtinId="8" hidden="1"/>
    <cellStyle name="Hiperlink" xfId="451" builtinId="8" hidden="1"/>
    <cellStyle name="Hiperlink" xfId="453" builtinId="8" hidden="1"/>
    <cellStyle name="Hiperlink" xfId="455" builtinId="8" hidden="1"/>
    <cellStyle name="Hiperlink" xfId="457" builtinId="8" hidden="1"/>
    <cellStyle name="Hiperlink" xfId="459" builtinId="8" hidden="1"/>
    <cellStyle name="Hiperlink" xfId="461" builtinId="8" hidden="1"/>
    <cellStyle name="Hiperlink" xfId="463" builtinId="8" hidden="1"/>
    <cellStyle name="Hiperlink" xfId="465" builtinId="8" hidden="1"/>
    <cellStyle name="Hiperlink" xfId="467" builtinId="8" hidden="1"/>
    <cellStyle name="Hiperlink" xfId="469" builtinId="8" hidden="1"/>
    <cellStyle name="Hiperlink" xfId="471" builtinId="8" hidden="1"/>
    <cellStyle name="Hiperlink" xfId="473" builtinId="8" hidden="1"/>
    <cellStyle name="Hiperlink" xfId="475" builtinId="8" hidden="1"/>
    <cellStyle name="Hiperlink" xfId="477" builtinId="8" hidden="1"/>
    <cellStyle name="Hiperlink" xfId="479" builtinId="8" hidden="1"/>
    <cellStyle name="Hiperlink" xfId="481" builtinId="8" hidden="1"/>
    <cellStyle name="Hiperlink" xfId="483" builtinId="8" hidden="1"/>
    <cellStyle name="Hiperlink" xfId="485" builtinId="8" hidden="1"/>
    <cellStyle name="Hiperlink" xfId="487" builtinId="8" hidden="1"/>
    <cellStyle name="Hiperlink" xfId="489" builtinId="8" hidden="1"/>
    <cellStyle name="Hiperlink" xfId="491" builtinId="8" hidden="1"/>
    <cellStyle name="Hiperlink" xfId="493" builtinId="8" hidden="1"/>
    <cellStyle name="Hiperlink" xfId="495" builtinId="8" hidden="1"/>
    <cellStyle name="Hiperlink" xfId="497" builtinId="8" hidden="1"/>
    <cellStyle name="Hiperlink" xfId="499" builtinId="8" hidden="1"/>
    <cellStyle name="Hiperlink" xfId="501" builtinId="8" hidden="1"/>
    <cellStyle name="Hiperlink" xfId="503" builtinId="8" hidden="1"/>
    <cellStyle name="Hiperlink" xfId="505" builtinId="8" hidden="1"/>
    <cellStyle name="Hiperlink" xfId="507" builtinId="8" hidden="1"/>
    <cellStyle name="Hiperlink" xfId="509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3" builtinId="9" hidden="1"/>
    <cellStyle name="Hiperlink Visitado" xfId="305" builtinId="9" hidden="1"/>
    <cellStyle name="Hiperlink Visitado" xfId="307" builtinId="9" hidden="1"/>
    <cellStyle name="Hiperlink Visitado" xfId="309" builtinId="9" hidden="1"/>
    <cellStyle name="Hiperlink Visitado" xfId="311" builtinId="9" hidden="1"/>
    <cellStyle name="Hiperlink Visitado" xfId="313" builtinId="9" hidden="1"/>
    <cellStyle name="Hiperlink Visitado" xfId="315" builtinId="9" hidden="1"/>
    <cellStyle name="Hiperlink Visitado" xfId="317" builtinId="9" hidden="1"/>
    <cellStyle name="Hiperlink Visitado" xfId="319" builtinId="9" hidden="1"/>
    <cellStyle name="Hiperlink Visitado" xfId="321" builtinId="9" hidden="1"/>
    <cellStyle name="Hiperlink Visitado" xfId="323" builtinId="9" hidden="1"/>
    <cellStyle name="Hiperlink Visitado" xfId="325" builtinId="9" hidden="1"/>
    <cellStyle name="Hiperlink Visitado" xfId="327" builtinId="9" hidden="1"/>
    <cellStyle name="Hiperlink Visitado" xfId="329" builtinId="9" hidden="1"/>
    <cellStyle name="Hiperlink Visitado" xfId="331" builtinId="9" hidden="1"/>
    <cellStyle name="Hiperlink Visitado" xfId="333" builtinId="9" hidden="1"/>
    <cellStyle name="Hiperlink Visitado" xfId="335" builtinId="9" hidden="1"/>
    <cellStyle name="Hiperlink Visitado" xfId="337" builtinId="9" hidden="1"/>
    <cellStyle name="Hiperlink Visitado" xfId="339" builtinId="9" hidden="1"/>
    <cellStyle name="Hiperlink Visitado" xfId="341" builtinId="9" hidden="1"/>
    <cellStyle name="Hiperlink Visitado" xfId="343" builtinId="9" hidden="1"/>
    <cellStyle name="Hiperlink Visitado" xfId="345" builtinId="9" hidden="1"/>
    <cellStyle name="Hiperlink Visitado" xfId="347" builtinId="9" hidden="1"/>
    <cellStyle name="Hiperlink Visitado" xfId="349" builtinId="9" hidden="1"/>
    <cellStyle name="Hiperlink Visitado" xfId="351" builtinId="9" hidden="1"/>
    <cellStyle name="Hiperlink Visitado" xfId="353" builtinId="9" hidden="1"/>
    <cellStyle name="Hiperlink Visitado" xfId="355" builtinId="9" hidden="1"/>
    <cellStyle name="Hiperlink Visitado" xfId="357" builtinId="9" hidden="1"/>
    <cellStyle name="Hiperlink Visitado" xfId="359" builtinId="9" hidden="1"/>
    <cellStyle name="Hiperlink Visitado" xfId="361" builtinId="9" hidden="1"/>
    <cellStyle name="Hiperlink Visitado" xfId="363" builtinId="9" hidden="1"/>
    <cellStyle name="Hiperlink Visitado" xfId="365" builtinId="9" hidden="1"/>
    <cellStyle name="Hiperlink Visitado" xfId="367" builtinId="9" hidden="1"/>
    <cellStyle name="Hiperlink Visitado" xfId="369" builtinId="9" hidden="1"/>
    <cellStyle name="Hiperlink Visitado" xfId="371" builtinId="9" hidden="1"/>
    <cellStyle name="Hiperlink Visitado" xfId="373" builtinId="9" hidden="1"/>
    <cellStyle name="Hiperlink Visitado" xfId="375" builtinId="9" hidden="1"/>
    <cellStyle name="Hiperlink Visitado" xfId="377" builtinId="9" hidden="1"/>
    <cellStyle name="Hiperlink Visitado" xfId="379" builtinId="9" hidden="1"/>
    <cellStyle name="Hiperlink Visitado" xfId="381" builtinId="9" hidden="1"/>
    <cellStyle name="Hiperlink Visitado" xfId="383" builtinId="9" hidden="1"/>
    <cellStyle name="Hiperlink Visitado" xfId="385" builtinId="9" hidden="1"/>
    <cellStyle name="Hiperlink Visitado" xfId="387" builtinId="9" hidden="1"/>
    <cellStyle name="Hiperlink Visitado" xfId="389" builtinId="9" hidden="1"/>
    <cellStyle name="Hiperlink Visitado" xfId="391" builtinId="9" hidden="1"/>
    <cellStyle name="Hiperlink Visitado" xfId="393" builtinId="9" hidden="1"/>
    <cellStyle name="Hiperlink Visitado" xfId="395" builtinId="9" hidden="1"/>
    <cellStyle name="Hiperlink Visitado" xfId="397" builtinId="9" hidden="1"/>
    <cellStyle name="Hiperlink Visitado" xfId="399" builtinId="9" hidden="1"/>
    <cellStyle name="Hiperlink Visitado" xfId="401" builtinId="9" hidden="1"/>
    <cellStyle name="Hiperlink Visitado" xfId="403" builtinId="9" hidden="1"/>
    <cellStyle name="Hiperlink Visitado" xfId="405" builtinId="9" hidden="1"/>
    <cellStyle name="Hiperlink Visitado" xfId="407" builtinId="9" hidden="1"/>
    <cellStyle name="Hiperlink Visitado" xfId="409" builtinId="9" hidden="1"/>
    <cellStyle name="Hiperlink Visitado" xfId="411" builtinId="9" hidden="1"/>
    <cellStyle name="Hiperlink Visitado" xfId="413" builtinId="9" hidden="1"/>
    <cellStyle name="Hiperlink Visitado" xfId="415" builtinId="9" hidden="1"/>
    <cellStyle name="Hiperlink Visitado" xfId="417" builtinId="9" hidden="1"/>
    <cellStyle name="Hiperlink Visitado" xfId="419" builtinId="9" hidden="1"/>
    <cellStyle name="Hiperlink Visitado" xfId="421" builtinId="9" hidden="1"/>
    <cellStyle name="Hiperlink Visitado" xfId="423" builtinId="9" hidden="1"/>
    <cellStyle name="Hiperlink Visitado" xfId="425" builtinId="9" hidden="1"/>
    <cellStyle name="Hiperlink Visitado" xfId="427" builtinId="9" hidden="1"/>
    <cellStyle name="Hiperlink Visitado" xfId="429" builtinId="9" hidden="1"/>
    <cellStyle name="Hiperlink Visitado" xfId="431" builtinId="9" hidden="1"/>
    <cellStyle name="Hiperlink Visitado" xfId="433" builtinId="9" hidden="1"/>
    <cellStyle name="Hiperlink Visitado" xfId="435" builtinId="9" hidden="1"/>
    <cellStyle name="Hiperlink Visitado" xfId="437" builtinId="9" hidden="1"/>
    <cellStyle name="Hiperlink Visitado" xfId="439" builtinId="9" hidden="1"/>
    <cellStyle name="Hiperlink Visitado" xfId="441" builtinId="9" hidden="1"/>
    <cellStyle name="Hiperlink Visitado" xfId="443" builtinId="9" hidden="1"/>
    <cellStyle name="Hiperlink Visitado" xfId="445" builtinId="9" hidden="1"/>
    <cellStyle name="Hiperlink Visitado" xfId="447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6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4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2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0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88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6" builtinId="9" hidden="1"/>
    <cellStyle name="Hiperlink Visitado" xfId="498" builtinId="9" hidden="1"/>
    <cellStyle name="Hiperlink Visitado" xfId="500" builtinId="9" hidden="1"/>
    <cellStyle name="Hiperlink Visitado" xfId="502" builtinId="9" hidden="1"/>
    <cellStyle name="Hiperlink Visitado" xfId="504" builtinId="9" hidden="1"/>
    <cellStyle name="Hiperlink Visitado" xfId="506" builtinId="9" hidden="1"/>
    <cellStyle name="Hiperlink Visitado" xfId="508" builtinId="9" hidden="1"/>
    <cellStyle name="Hiperlink Visitado" xfId="510" builtinId="9" hidden="1"/>
    <cellStyle name="Normal" xfId="0" builtinId="0"/>
    <cellStyle name="Porcentagem" xfId="448" builtinId="5"/>
    <cellStyle name="Vírgula" xfId="1" builtinId="3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dd/mm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dd/mm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s\Anexo%2017%20-%20Sustentaveis%20371%202020%20(Salvo%20automaticam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7 - Sustentaveis 371 202"/>
    </sheetNames>
    <definedNames>
      <definedName name="itens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3" name="Table3" displayName="Table3" ref="A9:H1088" totalsRowShown="0" headerRowDxfId="20" headerRowBorderDxfId="19" tableBorderDxfId="18">
  <autoFilter ref="A9:H1088"/>
  <tableColumns count="8">
    <tableColumn id="1" name="item" dataDxfId="17"/>
    <tableColumn id="2" name="Data da Emissão" dataDxfId="16"/>
    <tableColumn id="8" name="Documento Fiscal" dataDxfId="15"/>
    <tableColumn id="3" name="Fornecedor" dataDxfId="14"/>
    <tableColumn id="4" name="Natureza da despesa" dataDxfId="13"/>
    <tableColumn id="5" name="Valor R$" dataDxfId="12"/>
    <tableColumn id="6" name="No. cheque ou doc débito" dataDxfId="11"/>
    <tableColumn id="7" name="Data da Compensação" dataDxfId="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000090"/>
  </sheetPr>
  <dimension ref="A1:J51"/>
  <sheetViews>
    <sheetView topLeftCell="A31" zoomScale="150" zoomScaleNormal="150" zoomScalePageLayoutView="150" workbookViewId="0">
      <selection activeCell="A43" sqref="A43"/>
    </sheetView>
  </sheetViews>
  <sheetFormatPr defaultColWidth="11" defaultRowHeight="15.75" x14ac:dyDescent="0.25"/>
  <cols>
    <col min="1" max="1" width="26.625" customWidth="1"/>
    <col min="2" max="2" width="12.125" customWidth="1"/>
    <col min="3" max="3" width="16" customWidth="1"/>
    <col min="4" max="4" width="10.875" customWidth="1"/>
    <col min="5" max="5" width="13" customWidth="1"/>
    <col min="6" max="6" width="7.25" customWidth="1"/>
    <col min="7" max="7" width="14.875" customWidth="1"/>
    <col min="8" max="8" width="2.5" customWidth="1"/>
  </cols>
  <sheetData>
    <row r="1" spans="1:10" ht="20.100000000000001" customHeight="1" x14ac:dyDescent="0.25">
      <c r="A1" s="21" t="s">
        <v>24</v>
      </c>
      <c r="B1" s="219" t="s">
        <v>440</v>
      </c>
      <c r="C1" s="219"/>
      <c r="D1" s="219"/>
      <c r="E1" s="219"/>
      <c r="F1" s="219"/>
      <c r="G1" s="219"/>
    </row>
    <row r="2" spans="1:10" ht="20.100000000000001" customHeight="1" x14ac:dyDescent="0.25">
      <c r="A2" s="212" t="s">
        <v>25</v>
      </c>
      <c r="B2" s="213"/>
      <c r="C2" s="213"/>
      <c r="D2" s="213"/>
      <c r="E2" s="213"/>
      <c r="F2" s="213"/>
      <c r="G2" s="213"/>
    </row>
    <row r="3" spans="1:10" x14ac:dyDescent="0.25">
      <c r="A3" s="52" t="s">
        <v>0</v>
      </c>
      <c r="B3" s="220" t="s">
        <v>464</v>
      </c>
      <c r="C3" s="221"/>
      <c r="D3" s="221"/>
      <c r="E3" s="221"/>
      <c r="F3" s="221"/>
      <c r="G3" s="222"/>
    </row>
    <row r="4" spans="1:10" x14ac:dyDescent="0.25">
      <c r="A4" s="12" t="s">
        <v>1</v>
      </c>
      <c r="B4" s="223" t="s">
        <v>448</v>
      </c>
      <c r="C4" s="223"/>
      <c r="D4" s="223"/>
      <c r="E4" s="223"/>
      <c r="F4" s="223"/>
      <c r="G4" s="223"/>
    </row>
    <row r="5" spans="1:10" x14ac:dyDescent="0.25">
      <c r="A5" s="12" t="s">
        <v>2</v>
      </c>
      <c r="B5" s="223" t="s">
        <v>449</v>
      </c>
      <c r="C5" s="223"/>
      <c r="D5" s="223"/>
      <c r="E5" s="223"/>
      <c r="F5" s="223"/>
      <c r="G5" s="223"/>
    </row>
    <row r="6" spans="1:10" x14ac:dyDescent="0.25">
      <c r="A6" s="12" t="s">
        <v>28</v>
      </c>
      <c r="B6" s="223" t="s">
        <v>450</v>
      </c>
      <c r="C6" s="223"/>
      <c r="D6" s="223"/>
      <c r="E6" s="223"/>
      <c r="F6" s="223"/>
      <c r="G6" s="223"/>
    </row>
    <row r="7" spans="1:10" s="2" customFormat="1" x14ac:dyDescent="0.25">
      <c r="A7" s="12" t="s">
        <v>29</v>
      </c>
      <c r="B7" s="223" t="s">
        <v>451</v>
      </c>
      <c r="C7" s="223"/>
      <c r="D7" s="223"/>
      <c r="E7" s="223"/>
      <c r="F7" s="223"/>
      <c r="G7" s="223"/>
    </row>
    <row r="8" spans="1:10" s="2" customFormat="1" x14ac:dyDescent="0.25">
      <c r="A8" s="12" t="s">
        <v>30</v>
      </c>
      <c r="B8" s="223" t="s">
        <v>458</v>
      </c>
      <c r="C8" s="223"/>
      <c r="D8" s="223"/>
      <c r="E8" s="223"/>
      <c r="F8" s="223"/>
      <c r="G8" s="223"/>
    </row>
    <row r="9" spans="1:10" s="2" customFormat="1" x14ac:dyDescent="0.25">
      <c r="A9" s="20" t="s">
        <v>60</v>
      </c>
      <c r="B9" s="225" t="s">
        <v>452</v>
      </c>
      <c r="C9" s="226"/>
      <c r="D9" s="226"/>
      <c r="E9" s="226"/>
      <c r="F9" s="226"/>
      <c r="G9" s="227"/>
    </row>
    <row r="10" spans="1:10" s="2" customFormat="1" x14ac:dyDescent="0.25">
      <c r="A10" s="12" t="s">
        <v>31</v>
      </c>
      <c r="B10" s="224" t="s">
        <v>459</v>
      </c>
      <c r="C10" s="224"/>
      <c r="D10" s="224"/>
      <c r="E10" s="224"/>
      <c r="F10" s="224"/>
      <c r="G10" s="224"/>
    </row>
    <row r="11" spans="1:10" s="2" customFormat="1" x14ac:dyDescent="0.25">
      <c r="A11" s="12" t="s">
        <v>32</v>
      </c>
      <c r="B11" s="224" t="s">
        <v>460</v>
      </c>
      <c r="C11" s="224"/>
      <c r="D11" s="224"/>
      <c r="E11" s="224"/>
      <c r="F11" s="224"/>
      <c r="G11" s="224"/>
    </row>
    <row r="12" spans="1:10" s="2" customFormat="1" ht="29.1" customHeight="1" x14ac:dyDescent="0.25">
      <c r="A12" s="20" t="s">
        <v>197</v>
      </c>
      <c r="B12" s="220" t="s">
        <v>453</v>
      </c>
      <c r="C12" s="221"/>
      <c r="D12" s="221"/>
      <c r="E12" s="221"/>
      <c r="F12" s="221"/>
      <c r="G12" s="222"/>
    </row>
    <row r="13" spans="1:10" s="2" customFormat="1" x14ac:dyDescent="0.25">
      <c r="A13" s="12" t="s">
        <v>198</v>
      </c>
      <c r="B13" s="224" t="s">
        <v>454</v>
      </c>
      <c r="C13" s="224"/>
      <c r="D13" s="224"/>
      <c r="E13" s="224"/>
      <c r="F13" s="224"/>
      <c r="G13" s="224"/>
    </row>
    <row r="14" spans="1:10" s="2" customFormat="1" x14ac:dyDescent="0.25">
      <c r="A14" s="12" t="s">
        <v>199</v>
      </c>
      <c r="B14" s="224" t="s">
        <v>465</v>
      </c>
      <c r="C14" s="224"/>
      <c r="D14" s="224"/>
      <c r="E14" s="224"/>
      <c r="F14" s="224"/>
      <c r="G14" s="224"/>
      <c r="J14" s="18"/>
    </row>
    <row r="15" spans="1:10" s="2" customFormat="1" x14ac:dyDescent="0.25">
      <c r="A15" s="12" t="s">
        <v>200</v>
      </c>
      <c r="B15" s="224" t="s">
        <v>455</v>
      </c>
      <c r="C15" s="224"/>
      <c r="D15" s="224"/>
      <c r="E15" s="224"/>
      <c r="F15" s="224"/>
      <c r="G15" s="224"/>
      <c r="J15" s="18"/>
    </row>
    <row r="16" spans="1:10" s="2" customFormat="1" x14ac:dyDescent="0.25">
      <c r="A16" s="228"/>
      <c r="B16" s="229"/>
      <c r="C16" s="229"/>
      <c r="D16" s="229"/>
      <c r="E16" s="229"/>
      <c r="F16" s="229"/>
      <c r="G16" s="229"/>
      <c r="J16" s="18"/>
    </row>
    <row r="17" spans="1:7" s="2" customFormat="1" ht="20.100000000000001" customHeight="1" x14ac:dyDescent="0.25">
      <c r="A17" s="212" t="s">
        <v>3</v>
      </c>
      <c r="B17" s="213"/>
      <c r="C17" s="213"/>
      <c r="D17" s="213"/>
      <c r="E17" s="172" t="s">
        <v>441</v>
      </c>
      <c r="F17" s="237">
        <v>2021</v>
      </c>
      <c r="G17" s="237"/>
    </row>
    <row r="18" spans="1:7" s="2" customFormat="1" ht="47.1" customHeight="1" x14ac:dyDescent="0.25">
      <c r="A18" s="233" t="s">
        <v>192</v>
      </c>
      <c r="B18" s="220" t="s">
        <v>461</v>
      </c>
      <c r="C18" s="221"/>
      <c r="D18" s="221"/>
      <c r="E18" s="221"/>
      <c r="F18" s="221"/>
      <c r="G18" s="222"/>
    </row>
    <row r="19" spans="1:7" s="2" customFormat="1" ht="17.100000000000001" customHeight="1" x14ac:dyDescent="0.25">
      <c r="A19" s="234"/>
      <c r="B19" s="173" t="s">
        <v>442</v>
      </c>
      <c r="C19" s="174">
        <v>43871</v>
      </c>
      <c r="D19" s="175" t="s">
        <v>443</v>
      </c>
      <c r="E19" s="174">
        <v>45291</v>
      </c>
      <c r="F19" s="176" t="s">
        <v>14</v>
      </c>
      <c r="G19" s="177">
        <v>22415856</v>
      </c>
    </row>
    <row r="20" spans="1:7" s="2" customFormat="1" ht="17.100000000000001" customHeight="1" x14ac:dyDescent="0.25">
      <c r="A20" s="97" t="s">
        <v>444</v>
      </c>
      <c r="B20" s="173" t="s">
        <v>442</v>
      </c>
      <c r="C20" s="174"/>
      <c r="D20" s="175" t="s">
        <v>443</v>
      </c>
      <c r="E20" s="174"/>
      <c r="F20" s="176" t="s">
        <v>14</v>
      </c>
      <c r="G20" s="177"/>
    </row>
    <row r="21" spans="1:7" s="2" customFormat="1" ht="17.100000000000001" customHeight="1" x14ac:dyDescent="0.25">
      <c r="A21" s="97" t="s">
        <v>445</v>
      </c>
      <c r="B21" s="173" t="s">
        <v>442</v>
      </c>
      <c r="C21" s="174"/>
      <c r="D21" s="175" t="s">
        <v>443</v>
      </c>
      <c r="E21" s="174"/>
      <c r="F21" s="176" t="s">
        <v>14</v>
      </c>
      <c r="G21" s="177"/>
    </row>
    <row r="22" spans="1:7" s="2" customFormat="1" x14ac:dyDescent="0.25">
      <c r="A22" s="86" t="s">
        <v>63</v>
      </c>
      <c r="B22" s="230" t="s">
        <v>456</v>
      </c>
      <c r="C22" s="231"/>
      <c r="D22" s="231"/>
      <c r="E22" s="231"/>
      <c r="F22" s="231"/>
      <c r="G22" s="232"/>
    </row>
    <row r="23" spans="1:7" s="2" customFormat="1" x14ac:dyDescent="0.25">
      <c r="A23" s="86" t="s">
        <v>64</v>
      </c>
      <c r="B23" s="230" t="s">
        <v>462</v>
      </c>
      <c r="C23" s="235"/>
      <c r="D23" s="235"/>
      <c r="E23" s="235"/>
      <c r="F23" s="235"/>
      <c r="G23" s="236"/>
    </row>
    <row r="24" spans="1:7" s="2" customFormat="1" ht="72" customHeight="1" x14ac:dyDescent="0.25">
      <c r="A24" s="28" t="s">
        <v>4</v>
      </c>
      <c r="B24" s="220" t="s">
        <v>463</v>
      </c>
      <c r="C24" s="221"/>
      <c r="D24" s="221"/>
      <c r="E24" s="221"/>
      <c r="F24" s="221"/>
      <c r="G24" s="222"/>
    </row>
    <row r="25" spans="1:7" s="2" customFormat="1" ht="14.1" customHeight="1" x14ac:dyDescent="0.25">
      <c r="A25" s="12" t="s">
        <v>33</v>
      </c>
      <c r="B25" s="223" t="s">
        <v>447</v>
      </c>
      <c r="C25" s="223"/>
      <c r="D25" s="223"/>
      <c r="E25" s="223"/>
      <c r="F25" s="223"/>
      <c r="G25" s="223"/>
    </row>
    <row r="26" spans="1:7" s="2" customFormat="1" ht="14.1" customHeight="1" x14ac:dyDescent="0.25">
      <c r="A26" s="12" t="s">
        <v>6</v>
      </c>
      <c r="B26" s="223" t="s">
        <v>179</v>
      </c>
      <c r="C26" s="223"/>
      <c r="D26" s="223"/>
      <c r="E26" s="223"/>
      <c r="F26" s="223"/>
      <c r="G26" s="223"/>
    </row>
    <row r="27" spans="1:7" s="2" customFormat="1" ht="14.1" customHeight="1" x14ac:dyDescent="0.25">
      <c r="A27" s="12" t="s">
        <v>26</v>
      </c>
      <c r="B27" s="223" t="s">
        <v>27</v>
      </c>
      <c r="C27" s="223"/>
      <c r="D27" s="223"/>
      <c r="E27" s="223"/>
      <c r="F27" s="223"/>
      <c r="G27" s="223"/>
    </row>
    <row r="28" spans="1:7" s="2" customFormat="1" ht="14.1" customHeight="1" x14ac:dyDescent="0.25">
      <c r="A28" s="12" t="s">
        <v>23</v>
      </c>
      <c r="B28" s="239" t="str">
        <f>VLOOKUP(B27,Tabelas!A1:C6,3,TRUE)</f>
        <v>Subvenção - Custeio</v>
      </c>
      <c r="C28" s="239"/>
      <c r="D28" s="239"/>
      <c r="E28" s="239"/>
      <c r="F28" s="239"/>
      <c r="G28" s="239"/>
    </row>
    <row r="29" spans="1:7" s="2" customFormat="1" ht="14.1" customHeight="1" x14ac:dyDescent="0.25">
      <c r="A29" s="19" t="s">
        <v>5</v>
      </c>
      <c r="B29" s="239" t="str">
        <f>VLOOKUP(B27,Tabelas!A1:B6,2,TRUE)</f>
        <v>Custeio Filantrópicas</v>
      </c>
      <c r="C29" s="239"/>
      <c r="D29" s="239"/>
      <c r="E29" s="239"/>
      <c r="F29" s="239"/>
      <c r="G29" s="239"/>
    </row>
    <row r="30" spans="1:7" s="2" customFormat="1" ht="14.1" customHeight="1" x14ac:dyDescent="0.25">
      <c r="A30" s="12" t="s">
        <v>7</v>
      </c>
      <c r="B30" s="223" t="s">
        <v>457</v>
      </c>
      <c r="C30" s="223"/>
      <c r="D30" s="223"/>
      <c r="E30" s="223"/>
      <c r="F30" s="223"/>
      <c r="G30" s="223"/>
    </row>
    <row r="31" spans="1:7" ht="8.1" customHeight="1" x14ac:dyDescent="0.25">
      <c r="A31" s="240"/>
      <c r="B31" s="240"/>
      <c r="C31" s="240"/>
      <c r="D31" s="240"/>
      <c r="E31" s="240"/>
      <c r="F31" s="240"/>
      <c r="G31" s="240"/>
    </row>
    <row r="32" spans="1:7" s="2" customFormat="1" x14ac:dyDescent="0.25">
      <c r="A32" s="212" t="s">
        <v>130</v>
      </c>
      <c r="B32" s="213"/>
      <c r="C32" s="213"/>
      <c r="D32" s="213"/>
      <c r="E32" s="213"/>
      <c r="F32" s="213"/>
      <c r="G32" s="214"/>
    </row>
    <row r="33" spans="1:7" s="2" customFormat="1" x14ac:dyDescent="0.25">
      <c r="A33" s="212" t="s">
        <v>87</v>
      </c>
      <c r="B33" s="213"/>
      <c r="C33" s="213"/>
      <c r="D33" s="214"/>
      <c r="E33" s="105" t="s">
        <v>45</v>
      </c>
      <c r="F33" s="242" t="s">
        <v>74</v>
      </c>
      <c r="G33" s="243"/>
    </row>
    <row r="34" spans="1:7" s="2" customFormat="1" x14ac:dyDescent="0.25">
      <c r="A34" s="216" t="s">
        <v>201</v>
      </c>
      <c r="B34" s="217"/>
      <c r="C34" s="217"/>
      <c r="D34" s="218"/>
      <c r="E34" s="96">
        <v>44196</v>
      </c>
      <c r="F34" s="210">
        <v>1212040.8999999999</v>
      </c>
      <c r="G34" s="211"/>
    </row>
    <row r="35" spans="1:7" s="2" customFormat="1" x14ac:dyDescent="0.25">
      <c r="A35" s="216" t="s">
        <v>202</v>
      </c>
      <c r="B35" s="217"/>
      <c r="C35" s="217"/>
      <c r="D35" s="218"/>
      <c r="E35" s="96"/>
      <c r="F35" s="210"/>
      <c r="G35" s="211"/>
    </row>
    <row r="36" spans="1:7" s="2" customFormat="1" ht="20.100000000000001" customHeight="1" x14ac:dyDescent="0.25">
      <c r="A36" s="212" t="s">
        <v>203</v>
      </c>
      <c r="B36" s="213"/>
      <c r="C36" s="213"/>
      <c r="D36" s="213"/>
      <c r="E36" s="213"/>
      <c r="F36" s="213"/>
      <c r="G36" s="214"/>
    </row>
    <row r="37" spans="1:7" s="2" customFormat="1" ht="20.100000000000001" customHeight="1" x14ac:dyDescent="0.25">
      <c r="A37" s="215" t="s">
        <v>75</v>
      </c>
      <c r="B37" s="215"/>
      <c r="C37" s="241" t="s">
        <v>171</v>
      </c>
      <c r="D37" s="215"/>
      <c r="E37" s="105" t="s">
        <v>172</v>
      </c>
      <c r="F37" s="242" t="s">
        <v>74</v>
      </c>
      <c r="G37" s="243"/>
    </row>
    <row r="38" spans="1:7" s="2" customFormat="1" x14ac:dyDescent="0.25">
      <c r="A38" s="207"/>
      <c r="B38" s="208"/>
      <c r="C38" s="209"/>
      <c r="D38" s="209"/>
      <c r="E38" s="96"/>
      <c r="F38" s="210"/>
      <c r="G38" s="211"/>
    </row>
    <row r="39" spans="1:7" s="2" customFormat="1" ht="11.1" customHeight="1" x14ac:dyDescent="0.25">
      <c r="A39" s="206" t="s">
        <v>204</v>
      </c>
      <c r="B39" s="206"/>
      <c r="C39" s="206"/>
      <c r="D39" s="206"/>
      <c r="E39" s="206"/>
      <c r="F39" s="206"/>
      <c r="G39" s="206"/>
    </row>
    <row r="40" spans="1:7" s="2" customFormat="1" ht="9.9499999999999993" customHeight="1" x14ac:dyDescent="0.25">
      <c r="A40" s="206" t="s">
        <v>214</v>
      </c>
      <c r="B40" s="206"/>
      <c r="C40" s="206"/>
      <c r="D40" s="206"/>
      <c r="E40" s="206"/>
      <c r="F40" s="206"/>
      <c r="G40" s="206"/>
    </row>
    <row r="41" spans="1:7" s="2" customFormat="1" x14ac:dyDescent="0.25">
      <c r="A41" s="111"/>
      <c r="B41" s="111"/>
      <c r="C41" s="111"/>
      <c r="D41" s="111"/>
      <c r="E41" s="111"/>
      <c r="F41" s="111"/>
      <c r="G41" s="111"/>
    </row>
    <row r="42" spans="1:7" x14ac:dyDescent="0.25">
      <c r="A42" s="110" t="s">
        <v>2148</v>
      </c>
    </row>
    <row r="48" spans="1:7" x14ac:dyDescent="0.25">
      <c r="A48" s="205"/>
      <c r="B48" s="205"/>
    </row>
    <row r="49" spans="1:4" x14ac:dyDescent="0.25">
      <c r="A49" s="204" t="str">
        <f>+B8</f>
        <v>Roberto Magno Leite Pereira</v>
      </c>
      <c r="B49" s="204"/>
    </row>
    <row r="50" spans="1:4" x14ac:dyDescent="0.25">
      <c r="A50" s="205" t="str">
        <f>+B9</f>
        <v>Provedor</v>
      </c>
      <c r="B50" s="205"/>
    </row>
    <row r="51" spans="1:4" x14ac:dyDescent="0.25">
      <c r="A51" s="238" t="s">
        <v>438</v>
      </c>
      <c r="B51" s="238"/>
      <c r="C51" s="80"/>
      <c r="D51" s="80"/>
    </row>
  </sheetData>
  <sheetProtection password="E80B" sheet="1" objects="1" scenarios="1"/>
  <mergeCells count="50">
    <mergeCell ref="A51:B51"/>
    <mergeCell ref="A50:B50"/>
    <mergeCell ref="A32:G32"/>
    <mergeCell ref="B24:G24"/>
    <mergeCell ref="B25:G25"/>
    <mergeCell ref="B28:G28"/>
    <mergeCell ref="B27:G27"/>
    <mergeCell ref="A31:G31"/>
    <mergeCell ref="B26:G26"/>
    <mergeCell ref="B30:G30"/>
    <mergeCell ref="B29:G29"/>
    <mergeCell ref="C37:D37"/>
    <mergeCell ref="F38:G38"/>
    <mergeCell ref="F37:G37"/>
    <mergeCell ref="F33:G33"/>
    <mergeCell ref="F34:G34"/>
    <mergeCell ref="B22:G22"/>
    <mergeCell ref="B18:G18"/>
    <mergeCell ref="A18:A19"/>
    <mergeCell ref="B23:G23"/>
    <mergeCell ref="F17:G17"/>
    <mergeCell ref="A17:D17"/>
    <mergeCell ref="B10:G10"/>
    <mergeCell ref="B9:G9"/>
    <mergeCell ref="B12:G12"/>
    <mergeCell ref="A16:G16"/>
    <mergeCell ref="B13:G13"/>
    <mergeCell ref="B14:G14"/>
    <mergeCell ref="B15:G15"/>
    <mergeCell ref="B11:G11"/>
    <mergeCell ref="B1:G1"/>
    <mergeCell ref="B3:G3"/>
    <mergeCell ref="B4:G4"/>
    <mergeCell ref="B5:G5"/>
    <mergeCell ref="B8:G8"/>
    <mergeCell ref="B6:G6"/>
    <mergeCell ref="B7:G7"/>
    <mergeCell ref="A2:G2"/>
    <mergeCell ref="F35:G35"/>
    <mergeCell ref="A36:G36"/>
    <mergeCell ref="A37:B37"/>
    <mergeCell ref="A33:D33"/>
    <mergeCell ref="A34:D34"/>
    <mergeCell ref="A35:D35"/>
    <mergeCell ref="A49:B49"/>
    <mergeCell ref="A48:B48"/>
    <mergeCell ref="A40:G40"/>
    <mergeCell ref="A39:G39"/>
    <mergeCell ref="A38:B38"/>
    <mergeCell ref="C38:D38"/>
  </mergeCells>
  <phoneticPr fontId="5" type="noConversion"/>
  <dataValidations disablePrompts="1" count="4">
    <dataValidation type="list" allowBlank="1" showInputMessage="1" showErrorMessage="1" sqref="B27:G27">
      <formula1>NatDesp</formula1>
    </dataValidation>
    <dataValidation type="list" allowBlank="1" showInputMessage="1" showErrorMessage="1" sqref="B30:G30">
      <formula1>Fonte</formula1>
    </dataValidation>
    <dataValidation type="list" allowBlank="1" showInputMessage="1" showErrorMessage="1" sqref="B26:G26">
      <formula1>UGE</formula1>
    </dataValidation>
    <dataValidation type="list" allowBlank="1" showInputMessage="1" showErrorMessage="1" sqref="B25:G25">
      <formula1>LeiAutorizadora</formula1>
    </dataValidation>
  </dataValidations>
  <pageMargins left="0.6692913385826772" right="0.27559055118110237" top="1.5748031496062993" bottom="0.55118110236220474" header="0.31496062992125984" footer="0.31496062992125984"/>
  <pageSetup paperSize="9" scale="75" orientation="portrait" horizontalDpi="1200" verticalDpi="1200" r:id="rId1"/>
  <headerFooter>
    <oddHeader>&amp;L&amp;"Calibri,Regular"&amp;K000000&amp;G&amp;C
&amp;"-,Negrito"&amp;22SANTA CASA DE MISERICORDIA DE SANTO AMARO</oddHeader>
    <oddFooter xml:space="preserve">&amp;L&amp;"Calibri,Regular"&amp;K000000&amp;A&amp;REmitido: &amp;D - &amp;T 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9" sqref="D9"/>
    </sheetView>
  </sheetViews>
  <sheetFormatPr defaultRowHeight="15.75" x14ac:dyDescent="0.25"/>
  <cols>
    <col min="1" max="1" width="26" customWidth="1"/>
  </cols>
  <sheetData>
    <row r="1" spans="1:1" ht="24" customHeight="1" x14ac:dyDescent="0.25">
      <c r="A1" s="191" t="s">
        <v>107</v>
      </c>
    </row>
    <row r="2" spans="1:1" x14ac:dyDescent="0.25">
      <c r="A2" s="191" t="s">
        <v>106</v>
      </c>
    </row>
    <row r="3" spans="1:1" x14ac:dyDescent="0.25">
      <c r="A3" s="191" t="s">
        <v>117</v>
      </c>
    </row>
    <row r="4" spans="1:1" x14ac:dyDescent="0.25">
      <c r="A4" s="191" t="s">
        <v>111</v>
      </c>
    </row>
    <row r="5" spans="1:1" x14ac:dyDescent="0.25">
      <c r="A5" s="191" t="s">
        <v>439</v>
      </c>
    </row>
  </sheetData>
  <dataValidations count="1">
    <dataValidation type="list" allowBlank="1" showInputMessage="1" showErrorMessage="1" sqref="A1:A5">
      <formula1>'D:\Marcos\Anexo 17 - Sustentaveis 371 2020 (Salvo automaticamente).xlsx'!itens</formula1>
    </dataValidation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>
    <tabColor rgb="FFFFFF00"/>
    <pageSetUpPr fitToPage="1"/>
  </sheetPr>
  <dimension ref="A1:N58"/>
  <sheetViews>
    <sheetView showGridLines="0" topLeftCell="A4" workbookViewId="0">
      <selection activeCell="I11" sqref="I11"/>
    </sheetView>
  </sheetViews>
  <sheetFormatPr defaultColWidth="11" defaultRowHeight="15.75" x14ac:dyDescent="0.25"/>
  <cols>
    <col min="1" max="1" width="5.375" bestFit="1" customWidth="1"/>
    <col min="2" max="3" width="13.875" customWidth="1"/>
    <col min="4" max="4" width="11.375" customWidth="1"/>
    <col min="5" max="5" width="15.5" customWidth="1"/>
    <col min="6" max="6" width="17" customWidth="1"/>
    <col min="7" max="7" width="9" customWidth="1"/>
    <col min="8" max="8" width="13.875" customWidth="1"/>
    <col min="9" max="9" width="8" bestFit="1" customWidth="1"/>
  </cols>
  <sheetData>
    <row r="1" spans="1:14" ht="24" customHeight="1" x14ac:dyDescent="0.25">
      <c r="A1" s="302" t="str">
        <f>CONCATENATE(Inicio!A3," ",Inicio!B3)</f>
        <v>Beneficiário: Santa Casa de Misericórdia de Santo Amaro</v>
      </c>
      <c r="B1" s="302"/>
      <c r="C1" s="302"/>
      <c r="D1" s="302"/>
      <c r="E1" s="302"/>
      <c r="F1" s="302"/>
      <c r="G1" s="302"/>
      <c r="H1" s="302"/>
      <c r="I1" s="302"/>
    </row>
    <row r="2" spans="1:14" ht="24" customHeight="1" x14ac:dyDescent="0.25">
      <c r="A2" s="303" t="str">
        <f>CONCATENATE(Inicio!A4," ",Inicio!B4)</f>
        <v>CNPJ: 57.038.952/0001-11</v>
      </c>
      <c r="B2" s="303"/>
      <c r="C2" s="303"/>
      <c r="D2" s="303"/>
      <c r="E2" s="303"/>
      <c r="F2" s="303"/>
      <c r="G2" s="303"/>
      <c r="H2" s="303"/>
      <c r="I2" s="303"/>
    </row>
    <row r="3" spans="1:14" ht="24" customHeight="1" x14ac:dyDescent="0.25">
      <c r="A3" s="303" t="str">
        <f>CONCATENATE(Inicio!A5," ",Inicio!B5," - ",Inicio!B6," - ",Inicio!A7," ",Inicio!B7)</f>
        <v>Endereço: Rua Isabel Schmidt 59 - São Paulo - CEP: 04743-030</v>
      </c>
      <c r="B3" s="303"/>
      <c r="C3" s="303"/>
      <c r="D3" s="303"/>
      <c r="E3" s="303"/>
      <c r="F3" s="303"/>
      <c r="G3" s="303"/>
      <c r="H3" s="303"/>
      <c r="I3" s="303"/>
    </row>
    <row r="4" spans="1:14" ht="9" customHeight="1" x14ac:dyDescent="0.25">
      <c r="A4" s="361"/>
      <c r="B4" s="361"/>
      <c r="C4" s="361"/>
      <c r="D4" s="361"/>
      <c r="E4" s="361"/>
      <c r="F4" s="361"/>
      <c r="G4" s="361"/>
      <c r="H4" s="361"/>
      <c r="I4" s="361"/>
    </row>
    <row r="5" spans="1:14" ht="24" customHeight="1" x14ac:dyDescent="0.25">
      <c r="A5" s="296" t="s">
        <v>62</v>
      </c>
      <c r="B5" s="296"/>
      <c r="C5" s="304" t="str">
        <f>+Inicio!A21</f>
        <v xml:space="preserve">Prorrogação: </v>
      </c>
      <c r="D5" s="304"/>
      <c r="E5" s="304"/>
      <c r="F5" s="304"/>
      <c r="G5" s="22" t="s">
        <v>14</v>
      </c>
      <c r="H5" s="365">
        <f>+Inicio!G21</f>
        <v>0</v>
      </c>
      <c r="I5" s="365"/>
    </row>
    <row r="6" spans="1:14" ht="24" customHeight="1" x14ac:dyDescent="0.25">
      <c r="A6" s="296" t="s">
        <v>15</v>
      </c>
      <c r="B6" s="296"/>
      <c r="C6" s="297">
        <f>+Inicio!C19</f>
        <v>43871</v>
      </c>
      <c r="D6" s="297"/>
      <c r="E6" s="8" t="s">
        <v>16</v>
      </c>
      <c r="F6" s="14">
        <f>+Inicio!E19</f>
        <v>45291</v>
      </c>
      <c r="G6" s="8" t="s">
        <v>6</v>
      </c>
      <c r="H6" s="298" t="str">
        <f>+Inicio!B26</f>
        <v>09.01.96</v>
      </c>
      <c r="I6" s="298"/>
    </row>
    <row r="7" spans="1:14" ht="24" customHeight="1" x14ac:dyDescent="0.25">
      <c r="A7" s="299" t="s">
        <v>5</v>
      </c>
      <c r="B7" s="299"/>
      <c r="C7" s="300" t="str">
        <f>+Inicio!B28</f>
        <v>Subvenção - Custeio</v>
      </c>
      <c r="D7" s="300"/>
      <c r="E7" s="9"/>
      <c r="F7" s="9"/>
      <c r="G7" s="9"/>
      <c r="H7" s="9"/>
      <c r="I7" s="9"/>
    </row>
    <row r="8" spans="1:14" ht="9" customHeight="1" x14ac:dyDescent="0.25">
      <c r="A8" s="3"/>
      <c r="B8" s="3"/>
      <c r="C8" s="3"/>
      <c r="D8" s="3"/>
      <c r="E8" s="3"/>
      <c r="I8" s="4"/>
    </row>
    <row r="9" spans="1:14" ht="29.1" customHeight="1" x14ac:dyDescent="0.25">
      <c r="B9" s="362" t="s">
        <v>386</v>
      </c>
      <c r="C9" s="363"/>
      <c r="D9" s="363"/>
      <c r="E9" s="363"/>
      <c r="F9" s="363"/>
      <c r="G9" s="363"/>
      <c r="H9" s="364"/>
      <c r="N9" s="23"/>
    </row>
    <row r="10" spans="1:14" ht="29.1" customHeight="1" x14ac:dyDescent="0.25">
      <c r="A10" s="150" t="s">
        <v>11</v>
      </c>
      <c r="B10" s="367" t="s">
        <v>388</v>
      </c>
      <c r="C10" s="367"/>
      <c r="D10" s="367"/>
      <c r="E10" s="367"/>
      <c r="F10" s="367"/>
      <c r="G10" s="367"/>
      <c r="H10" s="367"/>
      <c r="I10" s="150" t="s">
        <v>13</v>
      </c>
      <c r="N10" s="23"/>
    </row>
    <row r="11" spans="1:14" ht="29.1" customHeight="1" x14ac:dyDescent="0.25">
      <c r="A11" s="147">
        <v>1</v>
      </c>
      <c r="B11" s="368" t="s">
        <v>382</v>
      </c>
      <c r="C11" s="368"/>
      <c r="D11" s="368"/>
      <c r="E11" s="368"/>
      <c r="F11" s="368"/>
      <c r="G11" s="368"/>
      <c r="H11" s="368"/>
      <c r="I11" s="151"/>
      <c r="N11" s="23"/>
    </row>
    <row r="12" spans="1:14" ht="29.1" customHeight="1" x14ac:dyDescent="0.25">
      <c r="A12" s="147">
        <v>2</v>
      </c>
      <c r="B12" s="368" t="s">
        <v>383</v>
      </c>
      <c r="C12" s="368"/>
      <c r="D12" s="368"/>
      <c r="E12" s="368"/>
      <c r="F12" s="368"/>
      <c r="G12" s="368"/>
      <c r="H12" s="368"/>
      <c r="I12" s="151"/>
      <c r="N12" s="23"/>
    </row>
    <row r="13" spans="1:14" ht="29.1" customHeight="1" x14ac:dyDescent="0.25">
      <c r="A13" s="147">
        <v>3</v>
      </c>
      <c r="B13" s="368" t="s">
        <v>384</v>
      </c>
      <c r="C13" s="368"/>
      <c r="D13" s="368"/>
      <c r="E13" s="368"/>
      <c r="F13" s="368"/>
      <c r="G13" s="368"/>
      <c r="H13" s="368"/>
      <c r="I13" s="151"/>
      <c r="N13" s="23"/>
    </row>
    <row r="14" spans="1:14" ht="29.1" customHeight="1" x14ac:dyDescent="0.25">
      <c r="A14" s="147">
        <v>4</v>
      </c>
      <c r="B14" s="359" t="s">
        <v>389</v>
      </c>
      <c r="C14" s="359"/>
      <c r="D14" s="359"/>
      <c r="E14" s="359"/>
      <c r="F14" s="359"/>
      <c r="G14" s="359"/>
      <c r="H14" s="359"/>
      <c r="I14" s="151"/>
      <c r="N14" s="23"/>
    </row>
    <row r="15" spans="1:14" ht="29.1" customHeight="1" x14ac:dyDescent="0.25">
      <c r="A15" s="147">
        <v>5</v>
      </c>
      <c r="B15" s="359" t="s">
        <v>390</v>
      </c>
      <c r="C15" s="359"/>
      <c r="D15" s="359"/>
      <c r="E15" s="359"/>
      <c r="F15" s="359"/>
      <c r="G15" s="359"/>
      <c r="H15" s="359"/>
      <c r="I15" s="151"/>
      <c r="N15" s="23"/>
    </row>
    <row r="16" spans="1:14" ht="29.1" customHeight="1" x14ac:dyDescent="0.25">
      <c r="A16" s="147">
        <v>6</v>
      </c>
      <c r="B16" s="359" t="s">
        <v>391</v>
      </c>
      <c r="C16" s="359"/>
      <c r="D16" s="359"/>
      <c r="E16" s="359"/>
      <c r="F16" s="359"/>
      <c r="G16" s="359"/>
      <c r="H16" s="359"/>
      <c r="I16" s="151"/>
      <c r="N16" s="23"/>
    </row>
    <row r="17" spans="1:14" ht="29.1" customHeight="1" x14ac:dyDescent="0.25">
      <c r="A17" s="147">
        <v>7</v>
      </c>
      <c r="B17" s="359" t="s">
        <v>392</v>
      </c>
      <c r="C17" s="359"/>
      <c r="D17" s="359"/>
      <c r="E17" s="359"/>
      <c r="F17" s="359"/>
      <c r="G17" s="359"/>
      <c r="H17" s="359"/>
      <c r="I17" s="151"/>
      <c r="N17" s="23"/>
    </row>
    <row r="18" spans="1:14" ht="29.1" customHeight="1" x14ac:dyDescent="0.25">
      <c r="A18" s="147">
        <v>8</v>
      </c>
      <c r="B18" s="359" t="s">
        <v>393</v>
      </c>
      <c r="C18" s="359"/>
      <c r="D18" s="359"/>
      <c r="E18" s="359"/>
      <c r="F18" s="359"/>
      <c r="G18" s="359"/>
      <c r="H18" s="359"/>
      <c r="I18" s="151"/>
      <c r="N18" s="23"/>
    </row>
    <row r="19" spans="1:14" ht="29.1" customHeight="1" x14ac:dyDescent="0.25">
      <c r="A19" s="147">
        <v>9</v>
      </c>
      <c r="B19" s="359" t="s">
        <v>394</v>
      </c>
      <c r="C19" s="359"/>
      <c r="D19" s="359"/>
      <c r="E19" s="359"/>
      <c r="F19" s="359"/>
      <c r="G19" s="359"/>
      <c r="H19" s="359"/>
      <c r="I19" s="151"/>
      <c r="N19" s="23"/>
    </row>
    <row r="20" spans="1:14" ht="29.1" customHeight="1" x14ac:dyDescent="0.25">
      <c r="A20" s="147">
        <v>10</v>
      </c>
      <c r="B20" s="359" t="s">
        <v>395</v>
      </c>
      <c r="C20" s="359"/>
      <c r="D20" s="359"/>
      <c r="E20" s="359"/>
      <c r="F20" s="359"/>
      <c r="G20" s="359"/>
      <c r="H20" s="359"/>
      <c r="I20" s="151"/>
      <c r="N20" s="23"/>
    </row>
    <row r="21" spans="1:14" ht="29.1" customHeight="1" x14ac:dyDescent="0.25">
      <c r="A21" s="147">
        <v>11</v>
      </c>
      <c r="B21" s="359" t="s">
        <v>396</v>
      </c>
      <c r="C21" s="359"/>
      <c r="D21" s="359"/>
      <c r="E21" s="359"/>
      <c r="F21" s="359"/>
      <c r="G21" s="359"/>
      <c r="H21" s="359"/>
      <c r="I21" s="151"/>
      <c r="N21" s="23"/>
    </row>
    <row r="22" spans="1:14" ht="36" customHeight="1" x14ac:dyDescent="0.25">
      <c r="A22" s="147">
        <v>12</v>
      </c>
      <c r="B22" s="358" t="s">
        <v>397</v>
      </c>
      <c r="C22" s="358"/>
      <c r="D22" s="358"/>
      <c r="E22" s="358"/>
      <c r="F22" s="358"/>
      <c r="G22" s="358"/>
      <c r="H22" s="358"/>
      <c r="I22" s="151"/>
      <c r="N22" s="23"/>
    </row>
    <row r="23" spans="1:14" ht="36" customHeight="1" x14ac:dyDescent="0.25">
      <c r="A23" s="147">
        <v>13</v>
      </c>
      <c r="B23" s="358" t="s">
        <v>398</v>
      </c>
      <c r="C23" s="358"/>
      <c r="D23" s="358"/>
      <c r="E23" s="358"/>
      <c r="F23" s="358"/>
      <c r="G23" s="358"/>
      <c r="H23" s="358"/>
      <c r="I23" s="151"/>
      <c r="N23" s="23"/>
    </row>
    <row r="24" spans="1:14" ht="36" customHeight="1" x14ac:dyDescent="0.25">
      <c r="A24" s="147">
        <v>14</v>
      </c>
      <c r="B24" s="358" t="s">
        <v>399</v>
      </c>
      <c r="C24" s="358"/>
      <c r="D24" s="358"/>
      <c r="E24" s="358"/>
      <c r="F24" s="358"/>
      <c r="G24" s="358"/>
      <c r="H24" s="358"/>
      <c r="I24" s="151"/>
      <c r="N24" s="23"/>
    </row>
    <row r="25" spans="1:14" ht="29.1" customHeight="1" x14ac:dyDescent="0.25">
      <c r="A25" s="147">
        <v>15</v>
      </c>
      <c r="B25" s="358" t="s">
        <v>400</v>
      </c>
      <c r="C25" s="358"/>
      <c r="D25" s="358"/>
      <c r="E25" s="358"/>
      <c r="F25" s="358"/>
      <c r="G25" s="358"/>
      <c r="H25" s="358"/>
      <c r="I25" s="151"/>
      <c r="N25" s="23"/>
    </row>
    <row r="26" spans="1:14" ht="36" customHeight="1" x14ac:dyDescent="0.25">
      <c r="A26" s="147">
        <v>16</v>
      </c>
      <c r="B26" s="358" t="s">
        <v>401</v>
      </c>
      <c r="C26" s="358"/>
      <c r="D26" s="358"/>
      <c r="E26" s="358"/>
      <c r="F26" s="358"/>
      <c r="G26" s="358"/>
      <c r="H26" s="358"/>
      <c r="I26" s="151"/>
      <c r="N26" s="23"/>
    </row>
    <row r="27" spans="1:14" ht="36" customHeight="1" x14ac:dyDescent="0.25">
      <c r="A27" s="147">
        <v>17</v>
      </c>
      <c r="B27" s="358" t="s">
        <v>402</v>
      </c>
      <c r="C27" s="358"/>
      <c r="D27" s="358"/>
      <c r="E27" s="358"/>
      <c r="F27" s="358"/>
      <c r="G27" s="358"/>
      <c r="H27" s="358"/>
      <c r="I27" s="151"/>
      <c r="N27" s="23"/>
    </row>
    <row r="28" spans="1:14" ht="29.1" customHeight="1" x14ac:dyDescent="0.25">
      <c r="A28" s="147">
        <v>18</v>
      </c>
      <c r="B28" s="359" t="s">
        <v>403</v>
      </c>
      <c r="C28" s="359"/>
      <c r="D28" s="359"/>
      <c r="E28" s="359"/>
      <c r="F28" s="359"/>
      <c r="G28" s="359"/>
      <c r="H28" s="359"/>
      <c r="I28" s="151"/>
      <c r="N28" s="23"/>
    </row>
    <row r="29" spans="1:14" ht="36" customHeight="1" x14ac:dyDescent="0.25">
      <c r="A29" s="147">
        <v>19</v>
      </c>
      <c r="B29" s="358" t="s">
        <v>404</v>
      </c>
      <c r="C29" s="358"/>
      <c r="D29" s="358"/>
      <c r="E29" s="358"/>
      <c r="F29" s="358"/>
      <c r="G29" s="358"/>
      <c r="H29" s="358"/>
      <c r="I29" s="151"/>
      <c r="N29" s="23"/>
    </row>
    <row r="30" spans="1:14" ht="36" customHeight="1" x14ac:dyDescent="0.25">
      <c r="A30" s="147">
        <v>20</v>
      </c>
      <c r="B30" s="358" t="s">
        <v>405</v>
      </c>
      <c r="C30" s="358"/>
      <c r="D30" s="358"/>
      <c r="E30" s="358"/>
      <c r="F30" s="358"/>
      <c r="G30" s="358"/>
      <c r="H30" s="358"/>
      <c r="I30" s="151"/>
      <c r="N30" s="23"/>
    </row>
    <row r="31" spans="1:14" ht="36" customHeight="1" x14ac:dyDescent="0.25">
      <c r="A31" s="147">
        <v>21</v>
      </c>
      <c r="B31" s="358" t="s">
        <v>406</v>
      </c>
      <c r="C31" s="358"/>
      <c r="D31" s="358"/>
      <c r="E31" s="358"/>
      <c r="F31" s="358"/>
      <c r="G31" s="358"/>
      <c r="H31" s="358"/>
      <c r="I31" s="151"/>
      <c r="N31" s="23"/>
    </row>
    <row r="32" spans="1:14" ht="36" customHeight="1" x14ac:dyDescent="0.25">
      <c r="A32" s="147">
        <v>22</v>
      </c>
      <c r="B32" s="358" t="s">
        <v>407</v>
      </c>
      <c r="C32" s="358"/>
      <c r="D32" s="358"/>
      <c r="E32" s="358"/>
      <c r="F32" s="358"/>
      <c r="G32" s="358"/>
      <c r="H32" s="358"/>
      <c r="I32" s="151"/>
      <c r="N32" s="23"/>
    </row>
    <row r="33" spans="1:14" ht="36" customHeight="1" x14ac:dyDescent="0.25">
      <c r="A33" s="147">
        <v>23</v>
      </c>
      <c r="B33" s="358" t="s">
        <v>408</v>
      </c>
      <c r="C33" s="358"/>
      <c r="D33" s="358"/>
      <c r="E33" s="358"/>
      <c r="F33" s="358"/>
      <c r="G33" s="358"/>
      <c r="H33" s="358"/>
      <c r="I33" s="151"/>
      <c r="N33" s="23"/>
    </row>
    <row r="34" spans="1:14" ht="29.1" customHeight="1" x14ac:dyDescent="0.25">
      <c r="A34" s="147">
        <v>24</v>
      </c>
      <c r="B34" s="358" t="s">
        <v>409</v>
      </c>
      <c r="C34" s="358"/>
      <c r="D34" s="358"/>
      <c r="E34" s="358"/>
      <c r="F34" s="358"/>
      <c r="G34" s="358"/>
      <c r="H34" s="358"/>
      <c r="I34" s="151"/>
      <c r="N34" s="23"/>
    </row>
    <row r="35" spans="1:14" ht="29.1" customHeight="1" x14ac:dyDescent="0.25">
      <c r="A35" s="147">
        <v>25</v>
      </c>
      <c r="B35" s="358" t="s">
        <v>410</v>
      </c>
      <c r="C35" s="358"/>
      <c r="D35" s="358"/>
      <c r="E35" s="358"/>
      <c r="F35" s="358"/>
      <c r="G35" s="358"/>
      <c r="H35" s="358"/>
      <c r="I35" s="151"/>
      <c r="N35" s="23"/>
    </row>
    <row r="36" spans="1:14" ht="29.1" customHeight="1" x14ac:dyDescent="0.25">
      <c r="A36" s="147">
        <v>26</v>
      </c>
      <c r="B36" s="358" t="s">
        <v>411</v>
      </c>
      <c r="C36" s="358"/>
      <c r="D36" s="358"/>
      <c r="E36" s="358"/>
      <c r="F36" s="358"/>
      <c r="G36" s="358"/>
      <c r="H36" s="358"/>
      <c r="I36" s="151"/>
      <c r="N36" s="23"/>
    </row>
    <row r="37" spans="1:14" ht="36" customHeight="1" x14ac:dyDescent="0.25">
      <c r="A37" s="147">
        <v>27</v>
      </c>
      <c r="B37" s="358" t="s">
        <v>412</v>
      </c>
      <c r="C37" s="358"/>
      <c r="D37" s="358"/>
      <c r="E37" s="358"/>
      <c r="F37" s="358"/>
      <c r="G37" s="358"/>
      <c r="H37" s="358"/>
      <c r="I37" s="151"/>
      <c r="N37" s="23"/>
    </row>
    <row r="38" spans="1:14" ht="29.1" customHeight="1" x14ac:dyDescent="0.25">
      <c r="A38" s="147">
        <v>28</v>
      </c>
      <c r="B38" s="358" t="s">
        <v>413</v>
      </c>
      <c r="C38" s="358"/>
      <c r="D38" s="358"/>
      <c r="E38" s="358"/>
      <c r="F38" s="358"/>
      <c r="G38" s="358"/>
      <c r="H38" s="358"/>
      <c r="I38" s="151"/>
      <c r="N38" s="23"/>
    </row>
    <row r="39" spans="1:14" ht="29.1" customHeight="1" x14ac:dyDescent="0.25">
      <c r="A39" s="147">
        <v>29</v>
      </c>
      <c r="B39" s="358" t="s">
        <v>414</v>
      </c>
      <c r="C39" s="358"/>
      <c r="D39" s="358"/>
      <c r="E39" s="358"/>
      <c r="F39" s="358"/>
      <c r="G39" s="358"/>
      <c r="H39" s="358"/>
      <c r="I39" s="151"/>
      <c r="N39" s="23"/>
    </row>
    <row r="40" spans="1:14" ht="29.1" customHeight="1" x14ac:dyDescent="0.25">
      <c r="A40" s="147">
        <v>30</v>
      </c>
      <c r="B40" s="358" t="s">
        <v>415</v>
      </c>
      <c r="C40" s="358"/>
      <c r="D40" s="358"/>
      <c r="E40" s="358"/>
      <c r="F40" s="358"/>
      <c r="G40" s="358"/>
      <c r="H40" s="358"/>
      <c r="I40" s="151"/>
      <c r="N40" s="23"/>
    </row>
    <row r="41" spans="1:14" ht="36" customHeight="1" x14ac:dyDescent="0.25">
      <c r="A41" s="147">
        <v>31</v>
      </c>
      <c r="B41" s="358" t="s">
        <v>416</v>
      </c>
      <c r="C41" s="358"/>
      <c r="D41" s="358"/>
      <c r="E41" s="358"/>
      <c r="F41" s="358"/>
      <c r="G41" s="358"/>
      <c r="H41" s="358"/>
      <c r="I41" s="151"/>
      <c r="N41" s="23"/>
    </row>
    <row r="42" spans="1:14" ht="36" customHeight="1" x14ac:dyDescent="0.25">
      <c r="A42" s="147">
        <v>32</v>
      </c>
      <c r="B42" s="358" t="s">
        <v>417</v>
      </c>
      <c r="C42" s="358"/>
      <c r="D42" s="358"/>
      <c r="E42" s="358"/>
      <c r="F42" s="358"/>
      <c r="G42" s="358"/>
      <c r="H42" s="358"/>
      <c r="I42" s="151"/>
      <c r="N42" s="23"/>
    </row>
    <row r="43" spans="1:14" ht="29.1" customHeight="1" x14ac:dyDescent="0.25">
      <c r="A43" s="147">
        <v>33</v>
      </c>
      <c r="B43" s="358" t="s">
        <v>418</v>
      </c>
      <c r="C43" s="358"/>
      <c r="D43" s="358"/>
      <c r="E43" s="358"/>
      <c r="F43" s="358"/>
      <c r="G43" s="358"/>
      <c r="H43" s="358"/>
      <c r="I43" s="151"/>
      <c r="N43" s="23"/>
    </row>
    <row r="44" spans="1:14" ht="48.75" customHeight="1" x14ac:dyDescent="0.25">
      <c r="A44" s="154"/>
      <c r="B44" s="366" t="s">
        <v>385</v>
      </c>
      <c r="C44" s="366"/>
      <c r="D44" s="366"/>
      <c r="E44" s="366"/>
      <c r="F44" s="366"/>
      <c r="G44" s="366"/>
      <c r="H44" s="366"/>
      <c r="I44" s="155"/>
      <c r="N44" s="23"/>
    </row>
    <row r="45" spans="1:14" ht="29.1" customHeight="1" x14ac:dyDescent="0.25">
      <c r="A45" s="147"/>
      <c r="B45" s="367" t="s">
        <v>387</v>
      </c>
      <c r="C45" s="367"/>
      <c r="D45" s="367"/>
      <c r="E45" s="367"/>
      <c r="F45" s="367"/>
      <c r="G45" s="367"/>
      <c r="H45" s="367"/>
      <c r="I45" s="151"/>
      <c r="N45" s="23"/>
    </row>
    <row r="46" spans="1:14" s="148" customFormat="1" ht="36" customHeight="1" x14ac:dyDescent="0.25">
      <c r="A46" s="152">
        <v>1</v>
      </c>
      <c r="B46" s="360" t="s">
        <v>419</v>
      </c>
      <c r="C46" s="358"/>
      <c r="D46" s="358"/>
      <c r="E46" s="358"/>
      <c r="F46" s="358"/>
      <c r="G46" s="358"/>
      <c r="H46" s="358"/>
      <c r="I46" s="153"/>
      <c r="N46" s="149"/>
    </row>
    <row r="47" spans="1:14" s="148" customFormat="1" ht="29.1" customHeight="1" x14ac:dyDescent="0.25">
      <c r="A47" s="152">
        <v>2</v>
      </c>
      <c r="B47" s="360" t="s">
        <v>420</v>
      </c>
      <c r="C47" s="358"/>
      <c r="D47" s="358"/>
      <c r="E47" s="358"/>
      <c r="F47" s="358"/>
      <c r="G47" s="358"/>
      <c r="H47" s="358"/>
      <c r="I47" s="153"/>
      <c r="N47" s="149"/>
    </row>
    <row r="48" spans="1:14" s="148" customFormat="1" ht="36" customHeight="1" x14ac:dyDescent="0.25">
      <c r="A48" s="152">
        <v>3</v>
      </c>
      <c r="B48" s="360" t="s">
        <v>421</v>
      </c>
      <c r="C48" s="358"/>
      <c r="D48" s="358"/>
      <c r="E48" s="358"/>
      <c r="F48" s="358"/>
      <c r="G48" s="358"/>
      <c r="H48" s="358"/>
      <c r="I48" s="153"/>
      <c r="N48" s="149"/>
    </row>
    <row r="49" spans="1:14" s="148" customFormat="1" ht="36" customHeight="1" x14ac:dyDescent="0.25">
      <c r="A49" s="152">
        <v>4</v>
      </c>
      <c r="B49" s="360" t="s">
        <v>422</v>
      </c>
      <c r="C49" s="358"/>
      <c r="D49" s="358"/>
      <c r="E49" s="358"/>
      <c r="F49" s="358"/>
      <c r="G49" s="358"/>
      <c r="H49" s="358"/>
      <c r="I49" s="153"/>
      <c r="N49" s="149"/>
    </row>
    <row r="50" spans="1:14" s="148" customFormat="1" ht="36" customHeight="1" x14ac:dyDescent="0.25">
      <c r="A50" s="152">
        <v>5</v>
      </c>
      <c r="B50" s="360" t="s">
        <v>423</v>
      </c>
      <c r="C50" s="358"/>
      <c r="D50" s="358"/>
      <c r="E50" s="358"/>
      <c r="F50" s="358"/>
      <c r="G50" s="358"/>
      <c r="H50" s="358"/>
      <c r="I50" s="153"/>
      <c r="N50" s="149"/>
    </row>
    <row r="51" spans="1:14" s="148" customFormat="1" ht="29.1" customHeight="1" x14ac:dyDescent="0.25">
      <c r="A51" s="152">
        <v>6</v>
      </c>
      <c r="B51" s="360" t="s">
        <v>424</v>
      </c>
      <c r="C51" s="358"/>
      <c r="D51" s="358"/>
      <c r="E51" s="358"/>
      <c r="F51" s="358"/>
      <c r="G51" s="358"/>
      <c r="H51" s="358"/>
      <c r="I51" s="153"/>
      <c r="N51" s="149"/>
    </row>
    <row r="52" spans="1:14" s="148" customFormat="1" ht="29.1" customHeight="1" x14ac:dyDescent="0.25">
      <c r="A52" s="152">
        <v>7</v>
      </c>
      <c r="B52" s="360" t="s">
        <v>425</v>
      </c>
      <c r="C52" s="358"/>
      <c r="D52" s="358"/>
      <c r="E52" s="358"/>
      <c r="F52" s="358"/>
      <c r="G52" s="358"/>
      <c r="H52" s="358"/>
      <c r="I52" s="153"/>
      <c r="N52" s="149"/>
    </row>
    <row r="53" spans="1:14" x14ac:dyDescent="0.25">
      <c r="A53" s="7"/>
      <c r="B53" s="6"/>
      <c r="C53" s="6"/>
      <c r="D53" s="6"/>
      <c r="E53" s="6"/>
      <c r="F53" s="6"/>
      <c r="G53" s="6"/>
      <c r="H53" s="6"/>
      <c r="I53" s="7"/>
    </row>
    <row r="54" spans="1:14" x14ac:dyDescent="0.25">
      <c r="I54" s="7"/>
    </row>
    <row r="55" spans="1:14" x14ac:dyDescent="0.25">
      <c r="A55" s="261" t="str">
        <f>+Inicio!A42</f>
        <v>São Paulo, 14 de fevereiro de 2022</v>
      </c>
      <c r="B55" s="261"/>
      <c r="C55" s="261"/>
      <c r="I55" s="7"/>
    </row>
    <row r="56" spans="1:14" x14ac:dyDescent="0.25">
      <c r="I56" s="7"/>
    </row>
    <row r="57" spans="1:14" x14ac:dyDescent="0.25">
      <c r="I57" s="6"/>
    </row>
    <row r="58" spans="1:14" x14ac:dyDescent="0.25">
      <c r="I58" s="6"/>
    </row>
  </sheetData>
  <sheetProtection password="E80B" sheet="1" objects="1" scenarios="1"/>
  <mergeCells count="57">
    <mergeCell ref="B50:H50"/>
    <mergeCell ref="B51:H51"/>
    <mergeCell ref="B52:H52"/>
    <mergeCell ref="B48:H48"/>
    <mergeCell ref="B49:H49"/>
    <mergeCell ref="B44:H44"/>
    <mergeCell ref="B10:H10"/>
    <mergeCell ref="B45:H45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46:H46"/>
    <mergeCell ref="B47:H47"/>
    <mergeCell ref="A55:C55"/>
    <mergeCell ref="A1:I1"/>
    <mergeCell ref="A2:I2"/>
    <mergeCell ref="A3:I3"/>
    <mergeCell ref="A4:I4"/>
    <mergeCell ref="B9:H9"/>
    <mergeCell ref="A5:B5"/>
    <mergeCell ref="A6:B6"/>
    <mergeCell ref="A7:B7"/>
    <mergeCell ref="H5:I5"/>
    <mergeCell ref="H6:I6"/>
    <mergeCell ref="C6:D6"/>
    <mergeCell ref="C7:D7"/>
    <mergeCell ref="C5:F5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</mergeCells>
  <phoneticPr fontId="5" type="noConversion"/>
  <pageMargins left="0.74803149606299213" right="0.27559055118110237" top="1.2204724409448819" bottom="0.78740157480314965" header="0.51181102362204722" footer="0.31496062992125984"/>
  <pageSetup paperSize="9" scale="79" fitToHeight="2" orientation="portrait" horizontalDpi="4294967292" verticalDpi="4294967292" r:id="rId1"/>
  <headerFooter>
    <oddHeader>&amp;L&amp;"Calibri,Regular"&amp;K000000LOGO&amp;CNOME DA ENTIDADE</oddHeader>
    <oddFooter xml:space="preserve">&amp;L&amp;"Calibri,Regular"&amp;K000000&amp;A&amp;REmitido: &amp;D - &amp;T </oddFooter>
  </headerFooter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>
    <tabColor rgb="FFFFFF00"/>
    <pageSetUpPr fitToPage="1"/>
  </sheetPr>
  <dimension ref="A1:N48"/>
  <sheetViews>
    <sheetView showGridLines="0" topLeftCell="A27" workbookViewId="0">
      <selection activeCell="A48" sqref="A48:E49"/>
    </sheetView>
  </sheetViews>
  <sheetFormatPr defaultColWidth="11" defaultRowHeight="15.75" x14ac:dyDescent="0.25"/>
  <cols>
    <col min="1" max="1" width="5.375" bestFit="1" customWidth="1"/>
    <col min="2" max="3" width="13.875" customWidth="1"/>
    <col min="4" max="4" width="11.375" customWidth="1"/>
    <col min="5" max="5" width="15.5" customWidth="1"/>
    <col min="6" max="6" width="17" customWidth="1"/>
    <col min="7" max="7" width="9" customWidth="1"/>
    <col min="8" max="8" width="13.875" customWidth="1"/>
    <col min="9" max="9" width="8" bestFit="1" customWidth="1"/>
  </cols>
  <sheetData>
    <row r="1" spans="1:14" ht="24" customHeight="1" x14ac:dyDescent="0.25">
      <c r="A1" s="302" t="str">
        <f>CONCATENATE(Inicio!A3," ",Inicio!B3)</f>
        <v>Beneficiário: Santa Casa de Misericórdia de Santo Amaro</v>
      </c>
      <c r="B1" s="302"/>
      <c r="C1" s="302"/>
      <c r="D1" s="302"/>
      <c r="E1" s="302"/>
      <c r="F1" s="302"/>
      <c r="G1" s="302"/>
      <c r="H1" s="302"/>
      <c r="I1" s="302"/>
    </row>
    <row r="2" spans="1:14" ht="24" customHeight="1" x14ac:dyDescent="0.25">
      <c r="A2" s="303" t="str">
        <f>CONCATENATE(Inicio!A4," ",Inicio!B4)</f>
        <v>CNPJ: 57.038.952/0001-11</v>
      </c>
      <c r="B2" s="303"/>
      <c r="C2" s="303"/>
      <c r="D2" s="303"/>
      <c r="E2" s="303"/>
      <c r="F2" s="303"/>
      <c r="G2" s="303"/>
      <c r="H2" s="303"/>
      <c r="I2" s="303"/>
    </row>
    <row r="3" spans="1:14" ht="24" customHeight="1" x14ac:dyDescent="0.25">
      <c r="A3" s="303" t="str">
        <f>CONCATENATE(Inicio!A5," ",Inicio!B5," - ",Inicio!B6," - ",Inicio!A7," ",Inicio!B7)</f>
        <v>Endereço: Rua Isabel Schmidt 59 - São Paulo - CEP: 04743-030</v>
      </c>
      <c r="B3" s="303"/>
      <c r="C3" s="303"/>
      <c r="D3" s="303"/>
      <c r="E3" s="303"/>
      <c r="F3" s="303"/>
      <c r="G3" s="303"/>
      <c r="H3" s="303"/>
      <c r="I3" s="303"/>
    </row>
    <row r="4" spans="1:14" ht="9" customHeight="1" x14ac:dyDescent="0.25">
      <c r="A4" s="361"/>
      <c r="B4" s="361"/>
      <c r="C4" s="361"/>
      <c r="D4" s="361"/>
      <c r="E4" s="361"/>
      <c r="F4" s="361"/>
      <c r="G4" s="361"/>
      <c r="H4" s="361"/>
      <c r="I4" s="361"/>
    </row>
    <row r="5" spans="1:14" ht="24" customHeight="1" x14ac:dyDescent="0.25">
      <c r="A5" s="296" t="s">
        <v>62</v>
      </c>
      <c r="B5" s="296"/>
      <c r="C5" s="304" t="str">
        <f>+Inicio!A21</f>
        <v xml:space="preserve">Prorrogação: </v>
      </c>
      <c r="D5" s="304"/>
      <c r="E5" s="304"/>
      <c r="F5" s="304"/>
      <c r="G5" s="157" t="s">
        <v>14</v>
      </c>
      <c r="H5" s="365">
        <f>+Inicio!G21</f>
        <v>0</v>
      </c>
      <c r="I5" s="365"/>
    </row>
    <row r="6" spans="1:14" ht="24" customHeight="1" x14ac:dyDescent="0.25">
      <c r="A6" s="296" t="s">
        <v>15</v>
      </c>
      <c r="B6" s="296"/>
      <c r="C6" s="297">
        <f>+Inicio!C19</f>
        <v>43871</v>
      </c>
      <c r="D6" s="297"/>
      <c r="E6" s="157" t="s">
        <v>16</v>
      </c>
      <c r="F6" s="158">
        <f>+Inicio!E19</f>
        <v>45291</v>
      </c>
      <c r="G6" s="157" t="s">
        <v>6</v>
      </c>
      <c r="H6" s="298" t="str">
        <f>+Inicio!B26</f>
        <v>09.01.96</v>
      </c>
      <c r="I6" s="298"/>
    </row>
    <row r="7" spans="1:14" ht="24" customHeight="1" x14ac:dyDescent="0.25">
      <c r="A7" s="299" t="s">
        <v>5</v>
      </c>
      <c r="B7" s="299"/>
      <c r="C7" s="300" t="str">
        <f>+Inicio!B28</f>
        <v>Subvenção - Custeio</v>
      </c>
      <c r="D7" s="300"/>
      <c r="E7" s="9"/>
      <c r="F7" s="9"/>
      <c r="G7" s="9"/>
      <c r="H7" s="9"/>
      <c r="I7" s="9"/>
    </row>
    <row r="8" spans="1:14" ht="9" customHeight="1" x14ac:dyDescent="0.25">
      <c r="A8" s="160"/>
      <c r="B8" s="160"/>
      <c r="C8" s="160"/>
      <c r="D8" s="160"/>
      <c r="E8" s="160"/>
      <c r="I8" s="4"/>
    </row>
    <row r="9" spans="1:14" ht="29.1" customHeight="1" x14ac:dyDescent="0.25">
      <c r="B9" s="362" t="s">
        <v>386</v>
      </c>
      <c r="C9" s="363"/>
      <c r="D9" s="363"/>
      <c r="E9" s="363"/>
      <c r="F9" s="363"/>
      <c r="G9" s="363"/>
      <c r="H9" s="364"/>
      <c r="N9" s="23"/>
    </row>
    <row r="10" spans="1:14" ht="29.1" customHeight="1" x14ac:dyDescent="0.25">
      <c r="A10" s="150" t="s">
        <v>11</v>
      </c>
      <c r="B10" s="367" t="s">
        <v>388</v>
      </c>
      <c r="C10" s="367"/>
      <c r="D10" s="367"/>
      <c r="E10" s="367"/>
      <c r="F10" s="367"/>
      <c r="G10" s="367"/>
      <c r="H10" s="367"/>
      <c r="I10" s="150" t="s">
        <v>13</v>
      </c>
      <c r="N10" s="23"/>
    </row>
    <row r="11" spans="1:14" ht="29.1" customHeight="1" x14ac:dyDescent="0.25">
      <c r="A11" s="159">
        <v>1</v>
      </c>
      <c r="B11" s="368" t="s">
        <v>382</v>
      </c>
      <c r="C11" s="368"/>
      <c r="D11" s="368"/>
      <c r="E11" s="368"/>
      <c r="F11" s="368"/>
      <c r="G11" s="368"/>
      <c r="H11" s="368"/>
      <c r="I11" s="151"/>
      <c r="N11" s="23"/>
    </row>
    <row r="12" spans="1:14" ht="29.1" customHeight="1" x14ac:dyDescent="0.25">
      <c r="A12" s="159">
        <v>2</v>
      </c>
      <c r="B12" s="368" t="s">
        <v>383</v>
      </c>
      <c r="C12" s="368"/>
      <c r="D12" s="368"/>
      <c r="E12" s="368"/>
      <c r="F12" s="368"/>
      <c r="G12" s="368"/>
      <c r="H12" s="368"/>
      <c r="I12" s="151" t="s">
        <v>432</v>
      </c>
      <c r="N12" s="23"/>
    </row>
    <row r="13" spans="1:14" ht="29.1" customHeight="1" x14ac:dyDescent="0.25">
      <c r="A13" s="159">
        <v>3</v>
      </c>
      <c r="B13" s="368" t="s">
        <v>384</v>
      </c>
      <c r="C13" s="368"/>
      <c r="D13" s="368"/>
      <c r="E13" s="368"/>
      <c r="F13" s="368"/>
      <c r="G13" s="368"/>
      <c r="H13" s="368"/>
      <c r="I13" s="151" t="s">
        <v>432</v>
      </c>
      <c r="N13" s="23"/>
    </row>
    <row r="14" spans="1:14" ht="29.1" customHeight="1" x14ac:dyDescent="0.25">
      <c r="A14" s="159">
        <v>4</v>
      </c>
      <c r="B14" s="359" t="s">
        <v>389</v>
      </c>
      <c r="C14" s="359"/>
      <c r="D14" s="359"/>
      <c r="E14" s="359"/>
      <c r="F14" s="359"/>
      <c r="G14" s="359"/>
      <c r="H14" s="359"/>
      <c r="I14" s="151" t="s">
        <v>432</v>
      </c>
      <c r="N14" s="23"/>
    </row>
    <row r="15" spans="1:14" ht="29.1" customHeight="1" x14ac:dyDescent="0.25">
      <c r="A15" s="159">
        <v>5</v>
      </c>
      <c r="B15" s="359" t="s">
        <v>390</v>
      </c>
      <c r="C15" s="359"/>
      <c r="D15" s="359"/>
      <c r="E15" s="359"/>
      <c r="F15" s="359"/>
      <c r="G15" s="359"/>
      <c r="H15" s="359"/>
      <c r="I15" s="151" t="s">
        <v>432</v>
      </c>
      <c r="N15" s="23"/>
    </row>
    <row r="16" spans="1:14" ht="29.1" customHeight="1" x14ac:dyDescent="0.25">
      <c r="A16" s="159">
        <v>6</v>
      </c>
      <c r="B16" s="359" t="s">
        <v>391</v>
      </c>
      <c r="C16" s="359"/>
      <c r="D16" s="359"/>
      <c r="E16" s="359"/>
      <c r="F16" s="359"/>
      <c r="G16" s="359"/>
      <c r="H16" s="359"/>
      <c r="I16" s="151" t="s">
        <v>432</v>
      </c>
      <c r="N16" s="23"/>
    </row>
    <row r="17" spans="1:14" ht="29.1" customHeight="1" x14ac:dyDescent="0.25">
      <c r="A17" s="159">
        <v>7</v>
      </c>
      <c r="B17" s="359" t="s">
        <v>394</v>
      </c>
      <c r="C17" s="359"/>
      <c r="D17" s="359"/>
      <c r="E17" s="359"/>
      <c r="F17" s="359"/>
      <c r="G17" s="359"/>
      <c r="H17" s="359"/>
      <c r="I17" s="151" t="s">
        <v>432</v>
      </c>
      <c r="N17" s="23"/>
    </row>
    <row r="18" spans="1:14" ht="29.1" customHeight="1" x14ac:dyDescent="0.25">
      <c r="A18" s="159">
        <v>8</v>
      </c>
      <c r="B18" s="370" t="s">
        <v>426</v>
      </c>
      <c r="C18" s="371"/>
      <c r="D18" s="371"/>
      <c r="E18" s="371"/>
      <c r="F18" s="371"/>
      <c r="G18" s="371"/>
      <c r="H18" s="372"/>
      <c r="I18" s="151"/>
      <c r="N18" s="23"/>
    </row>
    <row r="19" spans="1:14" ht="29.1" customHeight="1" x14ac:dyDescent="0.25">
      <c r="A19" s="159">
        <v>9</v>
      </c>
      <c r="B19" s="370" t="s">
        <v>405</v>
      </c>
      <c r="C19" s="371"/>
      <c r="D19" s="371"/>
      <c r="E19" s="371"/>
      <c r="F19" s="371"/>
      <c r="G19" s="371"/>
      <c r="H19" s="372"/>
      <c r="I19" s="151"/>
      <c r="N19" s="23"/>
    </row>
    <row r="20" spans="1:14" ht="36" customHeight="1" x14ac:dyDescent="0.25">
      <c r="A20" s="159">
        <v>10</v>
      </c>
      <c r="B20" s="360" t="s">
        <v>427</v>
      </c>
      <c r="C20" s="358"/>
      <c r="D20" s="358"/>
      <c r="E20" s="358"/>
      <c r="F20" s="358"/>
      <c r="G20" s="358"/>
      <c r="H20" s="358"/>
      <c r="I20" s="151"/>
      <c r="N20" s="23"/>
    </row>
    <row r="21" spans="1:14" ht="36" customHeight="1" x14ac:dyDescent="0.25">
      <c r="A21" s="159">
        <v>11</v>
      </c>
      <c r="B21" s="358" t="s">
        <v>402</v>
      </c>
      <c r="C21" s="358"/>
      <c r="D21" s="358"/>
      <c r="E21" s="358"/>
      <c r="F21" s="358"/>
      <c r="G21" s="358"/>
      <c r="H21" s="358"/>
      <c r="I21" s="151"/>
      <c r="N21" s="23"/>
    </row>
    <row r="22" spans="1:14" ht="36" customHeight="1" x14ac:dyDescent="0.25">
      <c r="A22" s="159">
        <v>12</v>
      </c>
      <c r="B22" s="359" t="s">
        <v>403</v>
      </c>
      <c r="C22" s="359"/>
      <c r="D22" s="359"/>
      <c r="E22" s="359"/>
      <c r="F22" s="359"/>
      <c r="G22" s="359"/>
      <c r="H22" s="359"/>
      <c r="I22" s="151"/>
      <c r="N22" s="23"/>
    </row>
    <row r="23" spans="1:14" ht="36" customHeight="1" x14ac:dyDescent="0.25">
      <c r="A23" s="159">
        <v>13</v>
      </c>
      <c r="B23" s="369" t="s">
        <v>428</v>
      </c>
      <c r="C23" s="359"/>
      <c r="D23" s="359"/>
      <c r="E23" s="359"/>
      <c r="F23" s="359"/>
      <c r="G23" s="359"/>
      <c r="H23" s="359"/>
      <c r="I23" s="151"/>
      <c r="N23" s="23"/>
    </row>
    <row r="24" spans="1:14" ht="36" customHeight="1" x14ac:dyDescent="0.25">
      <c r="A24" s="159">
        <v>14</v>
      </c>
      <c r="B24" s="358" t="s">
        <v>409</v>
      </c>
      <c r="C24" s="358"/>
      <c r="D24" s="358"/>
      <c r="E24" s="358"/>
      <c r="F24" s="358"/>
      <c r="G24" s="358"/>
      <c r="H24" s="358"/>
      <c r="I24" s="151"/>
      <c r="N24" s="23"/>
    </row>
    <row r="25" spans="1:14" ht="36" customHeight="1" x14ac:dyDescent="0.25">
      <c r="A25" s="159">
        <v>15</v>
      </c>
      <c r="B25" s="358" t="s">
        <v>410</v>
      </c>
      <c r="C25" s="358"/>
      <c r="D25" s="358"/>
      <c r="E25" s="358"/>
      <c r="F25" s="358"/>
      <c r="G25" s="358"/>
      <c r="H25" s="358"/>
      <c r="I25" s="151"/>
      <c r="N25" s="23"/>
    </row>
    <row r="26" spans="1:14" ht="36" customHeight="1" x14ac:dyDescent="0.25">
      <c r="A26" s="159">
        <v>16</v>
      </c>
      <c r="B26" s="358" t="s">
        <v>411</v>
      </c>
      <c r="C26" s="358"/>
      <c r="D26" s="358"/>
      <c r="E26" s="358"/>
      <c r="F26" s="358"/>
      <c r="G26" s="358"/>
      <c r="H26" s="358"/>
      <c r="I26" s="151"/>
      <c r="N26" s="23"/>
    </row>
    <row r="27" spans="1:14" ht="36" customHeight="1" x14ac:dyDescent="0.25">
      <c r="A27" s="159">
        <v>17</v>
      </c>
      <c r="B27" s="358" t="s">
        <v>412</v>
      </c>
      <c r="C27" s="358"/>
      <c r="D27" s="358"/>
      <c r="E27" s="358"/>
      <c r="F27" s="358"/>
      <c r="G27" s="358"/>
      <c r="H27" s="358"/>
      <c r="I27" s="151"/>
      <c r="N27" s="23"/>
    </row>
    <row r="28" spans="1:14" ht="36" customHeight="1" x14ac:dyDescent="0.25">
      <c r="A28" s="159">
        <v>18</v>
      </c>
      <c r="B28" s="360" t="s">
        <v>429</v>
      </c>
      <c r="C28" s="358"/>
      <c r="D28" s="358"/>
      <c r="E28" s="358"/>
      <c r="F28" s="358"/>
      <c r="G28" s="358"/>
      <c r="H28" s="358"/>
      <c r="I28" s="151"/>
      <c r="N28" s="23"/>
    </row>
    <row r="29" spans="1:14" ht="29.1" customHeight="1" x14ac:dyDescent="0.25">
      <c r="A29" s="159">
        <v>19</v>
      </c>
      <c r="B29" s="369" t="s">
        <v>414</v>
      </c>
      <c r="C29" s="359"/>
      <c r="D29" s="359"/>
      <c r="E29" s="359"/>
      <c r="F29" s="359"/>
      <c r="G29" s="359"/>
      <c r="H29" s="359"/>
      <c r="I29" s="151"/>
      <c r="N29" s="23"/>
    </row>
    <row r="30" spans="1:14" ht="29.1" customHeight="1" x14ac:dyDescent="0.25">
      <c r="A30" s="159">
        <v>20</v>
      </c>
      <c r="B30" s="369" t="s">
        <v>415</v>
      </c>
      <c r="C30" s="359"/>
      <c r="D30" s="359"/>
      <c r="E30" s="359"/>
      <c r="F30" s="359"/>
      <c r="G30" s="359"/>
      <c r="H30" s="359"/>
      <c r="I30" s="151"/>
      <c r="N30" s="23"/>
    </row>
    <row r="31" spans="1:14" ht="36" customHeight="1" x14ac:dyDescent="0.25">
      <c r="A31" s="159">
        <v>21</v>
      </c>
      <c r="B31" s="358" t="s">
        <v>416</v>
      </c>
      <c r="C31" s="358"/>
      <c r="D31" s="358"/>
      <c r="E31" s="358"/>
      <c r="F31" s="358"/>
      <c r="G31" s="358"/>
      <c r="H31" s="358"/>
      <c r="I31" s="151"/>
      <c r="N31" s="23"/>
    </row>
    <row r="32" spans="1:14" ht="29.1" customHeight="1" x14ac:dyDescent="0.25">
      <c r="A32" s="159">
        <v>22</v>
      </c>
      <c r="B32" s="369" t="s">
        <v>430</v>
      </c>
      <c r="C32" s="359"/>
      <c r="D32" s="359"/>
      <c r="E32" s="359"/>
      <c r="F32" s="359"/>
      <c r="G32" s="359"/>
      <c r="H32" s="359"/>
      <c r="I32" s="151" t="s">
        <v>432</v>
      </c>
      <c r="N32" s="23"/>
    </row>
    <row r="33" spans="1:14" ht="29.1" customHeight="1" x14ac:dyDescent="0.25">
      <c r="A33" s="159">
        <v>23</v>
      </c>
      <c r="B33" s="369" t="s">
        <v>431</v>
      </c>
      <c r="C33" s="359"/>
      <c r="D33" s="359"/>
      <c r="E33" s="359"/>
      <c r="F33" s="359"/>
      <c r="G33" s="359"/>
      <c r="H33" s="359"/>
      <c r="I33" s="151"/>
      <c r="N33" s="23"/>
    </row>
    <row r="34" spans="1:14" ht="48.75" customHeight="1" x14ac:dyDescent="0.25">
      <c r="A34" s="154"/>
      <c r="B34" s="366" t="s">
        <v>385</v>
      </c>
      <c r="C34" s="366"/>
      <c r="D34" s="366"/>
      <c r="E34" s="366"/>
      <c r="F34" s="366"/>
      <c r="G34" s="366"/>
      <c r="H34" s="366"/>
      <c r="I34" s="155"/>
      <c r="N34" s="23"/>
    </row>
    <row r="35" spans="1:14" ht="29.1" customHeight="1" x14ac:dyDescent="0.25">
      <c r="A35" s="159"/>
      <c r="B35" s="367" t="s">
        <v>387</v>
      </c>
      <c r="C35" s="367"/>
      <c r="D35" s="367"/>
      <c r="E35" s="367"/>
      <c r="F35" s="367"/>
      <c r="G35" s="367"/>
      <c r="H35" s="367"/>
      <c r="I35" s="151"/>
      <c r="N35" s="23"/>
    </row>
    <row r="36" spans="1:14" s="148" customFormat="1" ht="36" customHeight="1" x14ac:dyDescent="0.25">
      <c r="A36" s="152">
        <v>1</v>
      </c>
      <c r="B36" s="360" t="s">
        <v>419</v>
      </c>
      <c r="C36" s="358"/>
      <c r="D36" s="358"/>
      <c r="E36" s="358"/>
      <c r="F36" s="358"/>
      <c r="G36" s="358"/>
      <c r="H36" s="358"/>
      <c r="I36" s="153"/>
      <c r="N36" s="149"/>
    </row>
    <row r="37" spans="1:14" s="148" customFormat="1" ht="29.1" customHeight="1" x14ac:dyDescent="0.25">
      <c r="A37" s="152">
        <v>2</v>
      </c>
      <c r="B37" s="360" t="s">
        <v>420</v>
      </c>
      <c r="C37" s="358"/>
      <c r="D37" s="358"/>
      <c r="E37" s="358"/>
      <c r="F37" s="358"/>
      <c r="G37" s="358"/>
      <c r="H37" s="358"/>
      <c r="I37" s="151" t="s">
        <v>432</v>
      </c>
      <c r="N37" s="149"/>
    </row>
    <row r="38" spans="1:14" s="148" customFormat="1" ht="36" customHeight="1" x14ac:dyDescent="0.25">
      <c r="A38" s="152">
        <v>3</v>
      </c>
      <c r="B38" s="360" t="s">
        <v>421</v>
      </c>
      <c r="C38" s="358"/>
      <c r="D38" s="358"/>
      <c r="E38" s="358"/>
      <c r="F38" s="358"/>
      <c r="G38" s="358"/>
      <c r="H38" s="358"/>
      <c r="I38" s="153"/>
      <c r="N38" s="149"/>
    </row>
    <row r="39" spans="1:14" s="148" customFormat="1" ht="36" customHeight="1" x14ac:dyDescent="0.25">
      <c r="A39" s="152">
        <v>4</v>
      </c>
      <c r="B39" s="360" t="s">
        <v>422</v>
      </c>
      <c r="C39" s="358"/>
      <c r="D39" s="358"/>
      <c r="E39" s="358"/>
      <c r="F39" s="358"/>
      <c r="G39" s="358"/>
      <c r="H39" s="358"/>
      <c r="I39" s="153"/>
      <c r="N39" s="149"/>
    </row>
    <row r="40" spans="1:14" s="148" customFormat="1" ht="36" customHeight="1" x14ac:dyDescent="0.25">
      <c r="A40" s="152">
        <v>5</v>
      </c>
      <c r="B40" s="360" t="s">
        <v>423</v>
      </c>
      <c r="C40" s="358"/>
      <c r="D40" s="358"/>
      <c r="E40" s="358"/>
      <c r="F40" s="358"/>
      <c r="G40" s="358"/>
      <c r="H40" s="358"/>
      <c r="I40" s="153"/>
      <c r="N40" s="149"/>
    </row>
    <row r="41" spans="1:14" s="148" customFormat="1" ht="29.1" customHeight="1" x14ac:dyDescent="0.25">
      <c r="A41" s="152">
        <v>6</v>
      </c>
      <c r="B41" s="360" t="s">
        <v>424</v>
      </c>
      <c r="C41" s="358"/>
      <c r="D41" s="358"/>
      <c r="E41" s="358"/>
      <c r="F41" s="358"/>
      <c r="G41" s="358"/>
      <c r="H41" s="358"/>
      <c r="I41" s="153"/>
      <c r="N41" s="149"/>
    </row>
    <row r="42" spans="1:14" s="148" customFormat="1" ht="29.1" customHeight="1" x14ac:dyDescent="0.25">
      <c r="A42" s="152">
        <v>7</v>
      </c>
      <c r="B42" s="360" t="s">
        <v>425</v>
      </c>
      <c r="C42" s="358"/>
      <c r="D42" s="358"/>
      <c r="E42" s="358"/>
      <c r="F42" s="358"/>
      <c r="G42" s="358"/>
      <c r="H42" s="358"/>
      <c r="I42" s="153"/>
      <c r="N42" s="149"/>
    </row>
    <row r="43" spans="1:14" x14ac:dyDescent="0.25">
      <c r="A43" s="74"/>
      <c r="B43" s="156"/>
      <c r="C43" s="156"/>
      <c r="D43" s="156"/>
      <c r="E43" s="156"/>
      <c r="F43" s="156"/>
      <c r="G43" s="156"/>
      <c r="H43" s="156"/>
      <c r="I43" s="74"/>
    </row>
    <row r="44" spans="1:14" x14ac:dyDescent="0.25">
      <c r="I44" s="74"/>
    </row>
    <row r="45" spans="1:14" x14ac:dyDescent="0.25">
      <c r="A45" s="261" t="str">
        <f>+Inicio!A42</f>
        <v>São Paulo, 14 de fevereiro de 2022</v>
      </c>
      <c r="B45" s="261"/>
      <c r="C45" s="261"/>
      <c r="I45" s="74"/>
    </row>
    <row r="46" spans="1:14" x14ac:dyDescent="0.25">
      <c r="I46" s="74"/>
    </row>
    <row r="47" spans="1:14" x14ac:dyDescent="0.25">
      <c r="I47" s="156"/>
    </row>
    <row r="48" spans="1:14" x14ac:dyDescent="0.25">
      <c r="I48" s="156"/>
    </row>
  </sheetData>
  <sheetProtection password="E80B" sheet="1" objects="1" scenarios="1"/>
  <mergeCells count="47">
    <mergeCell ref="B42:H42"/>
    <mergeCell ref="A45:C45"/>
    <mergeCell ref="B18:H18"/>
    <mergeCell ref="B19:H19"/>
    <mergeCell ref="B23:H23"/>
    <mergeCell ref="B36:H36"/>
    <mergeCell ref="B37:H37"/>
    <mergeCell ref="B38:H38"/>
    <mergeCell ref="B39:H39"/>
    <mergeCell ref="B40:H40"/>
    <mergeCell ref="B41:H41"/>
    <mergeCell ref="B34:H34"/>
    <mergeCell ref="B35:H35"/>
    <mergeCell ref="B24:H24"/>
    <mergeCell ref="B33:H33"/>
    <mergeCell ref="B32:H32"/>
    <mergeCell ref="B31:H31"/>
    <mergeCell ref="B10:H10"/>
    <mergeCell ref="B11:H11"/>
    <mergeCell ref="B12:H12"/>
    <mergeCell ref="B13:H13"/>
    <mergeCell ref="B14:H14"/>
    <mergeCell ref="B15:H15"/>
    <mergeCell ref="B16:H16"/>
    <mergeCell ref="B29:H29"/>
    <mergeCell ref="B30:H30"/>
    <mergeCell ref="B17:H17"/>
    <mergeCell ref="B27:H27"/>
    <mergeCell ref="B28:H28"/>
    <mergeCell ref="B22:H22"/>
    <mergeCell ref="B25:H25"/>
    <mergeCell ref="B26:H26"/>
    <mergeCell ref="B20:H20"/>
    <mergeCell ref="B21:H21"/>
    <mergeCell ref="B9:H9"/>
    <mergeCell ref="A1:I1"/>
    <mergeCell ref="A2:I2"/>
    <mergeCell ref="A3:I3"/>
    <mergeCell ref="A4:I4"/>
    <mergeCell ref="A5:B5"/>
    <mergeCell ref="C5:F5"/>
    <mergeCell ref="H5:I5"/>
    <mergeCell ref="A6:B6"/>
    <mergeCell ref="C6:D6"/>
    <mergeCell ref="H6:I6"/>
    <mergeCell ref="A7:B7"/>
    <mergeCell ref="C7:D7"/>
  </mergeCells>
  <pageMargins left="0.74803149606299213" right="0.27559055118110237" top="1.2204724409448819" bottom="0.78740157480314965" header="0.51181102362204722" footer="0.31496062992125984"/>
  <pageSetup paperSize="9" scale="79" fitToHeight="2" orientation="portrait" horizontalDpi="4294967292" verticalDpi="4294967292" r:id="rId1"/>
  <headerFooter>
    <oddHeader>&amp;L&amp;"Calibri,Regular"&amp;K000000LOGO&amp;CNOME DA ENTIDADE</oddHeader>
    <oddFooter xml:space="preserve">&amp;L&amp;"Calibri,Regular"&amp;K000000&amp;A&amp;REmitido: &amp;D - &amp;T </oddFooter>
  </headerFooter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>
    <tabColor theme="2" tint="-0.499984740745262"/>
  </sheetPr>
  <dimension ref="A1:O57"/>
  <sheetViews>
    <sheetView topLeftCell="A40" zoomScale="160" zoomScaleNormal="160" zoomScalePageLayoutView="160" workbookViewId="0">
      <selection activeCell="A8" sqref="A8:J8"/>
    </sheetView>
  </sheetViews>
  <sheetFormatPr defaultColWidth="11" defaultRowHeight="15.75" x14ac:dyDescent="0.25"/>
  <cols>
    <col min="1" max="1" width="5.375" bestFit="1" customWidth="1"/>
    <col min="2" max="2" width="12.875" customWidth="1"/>
    <col min="3" max="3" width="5.875" customWidth="1"/>
    <col min="4" max="4" width="12.875" customWidth="1"/>
    <col min="5" max="5" width="5.875" customWidth="1"/>
    <col min="6" max="7" width="12.875" customWidth="1"/>
    <col min="8" max="8" width="5.875" customWidth="1"/>
    <col min="9" max="10" width="12.875" customWidth="1"/>
  </cols>
  <sheetData>
    <row r="1" spans="1:15" ht="20.100000000000001" customHeight="1" x14ac:dyDescent="0.25">
      <c r="A1" s="302" t="str">
        <f>CONCATENATE(Inicio!A3," ",Inicio!B3)</f>
        <v>Beneficiário: Santa Casa de Misericórdia de Santo Amaro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5" ht="20.100000000000001" customHeight="1" x14ac:dyDescent="0.25">
      <c r="A2" s="303" t="str">
        <f>CONCATENATE(Inicio!A4," ",Inicio!B4)</f>
        <v>CNPJ: 57.038.952/0001-11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5" ht="20.100000000000001" customHeight="1" x14ac:dyDescent="0.25">
      <c r="A3" s="300" t="str">
        <f>CONCATENATE(Inicio!A5," ",Inicio!B5," - ",Inicio!B6," - ",Inicio!A7," ",Inicio!B7)</f>
        <v>Endereço: Rua Isabel Schmidt 59 - São Paulo - CEP: 04743-030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5" ht="20.100000000000001" customHeight="1" x14ac:dyDescent="0.25">
      <c r="A4" s="381" t="s">
        <v>180</v>
      </c>
      <c r="B4" s="381"/>
      <c r="C4" s="379" t="str">
        <f>CONCATENATE(Inicio!B18)</f>
        <v>371/2020</v>
      </c>
      <c r="D4" s="379"/>
      <c r="E4" s="379"/>
      <c r="F4" s="379"/>
      <c r="G4" s="379"/>
      <c r="H4" s="379"/>
      <c r="I4" s="75" t="s">
        <v>14</v>
      </c>
      <c r="J4" s="77">
        <f>+Inicio!G19</f>
        <v>22415856</v>
      </c>
    </row>
    <row r="5" spans="1:15" ht="20.100000000000001" customHeight="1" x14ac:dyDescent="0.25">
      <c r="A5" s="382"/>
      <c r="B5" s="382"/>
      <c r="C5" s="380"/>
      <c r="D5" s="380"/>
      <c r="E5" s="380"/>
      <c r="F5" s="380"/>
      <c r="G5" s="380"/>
      <c r="H5" s="380"/>
      <c r="I5" s="75" t="s">
        <v>6</v>
      </c>
      <c r="J5" s="76" t="str">
        <f>+Inicio!B26</f>
        <v>09.01.96</v>
      </c>
    </row>
    <row r="6" spans="1:15" ht="20.100000000000001" customHeight="1" x14ac:dyDescent="0.25">
      <c r="A6" s="299" t="s">
        <v>5</v>
      </c>
      <c r="B6" s="299"/>
      <c r="C6" s="300" t="str">
        <f>+Inicio!B28</f>
        <v>Subvenção - Custeio</v>
      </c>
      <c r="D6" s="300"/>
      <c r="E6" s="300"/>
      <c r="F6" s="300" t="str">
        <f>+Inicio!B29</f>
        <v>Custeio Filantrópicas</v>
      </c>
      <c r="G6" s="300"/>
      <c r="H6" s="300"/>
      <c r="I6" s="300"/>
      <c r="J6" s="300"/>
    </row>
    <row r="7" spans="1:15" ht="24" customHeight="1" x14ac:dyDescent="0.25">
      <c r="A7" s="384" t="str">
        <f>CONCATENATE("Parecer conclusivo da Prestação de contas: ",Inicio!A38)</f>
        <v xml:space="preserve">Parecer conclusivo da Prestação de contas: </v>
      </c>
      <c r="B7" s="384"/>
      <c r="C7" s="384"/>
      <c r="D7" s="384"/>
      <c r="E7" s="384"/>
      <c r="F7" s="384"/>
      <c r="G7" s="384"/>
      <c r="H7" s="384"/>
      <c r="I7" s="384"/>
      <c r="J7" s="384"/>
    </row>
    <row r="8" spans="1:15" ht="87.95" customHeight="1" x14ac:dyDescent="0.25">
      <c r="A8" s="385" t="s">
        <v>196</v>
      </c>
      <c r="B8" s="386"/>
      <c r="C8" s="386"/>
      <c r="D8" s="386"/>
      <c r="E8" s="386"/>
      <c r="F8" s="386"/>
      <c r="G8" s="386"/>
      <c r="H8" s="386"/>
      <c r="I8" s="386"/>
      <c r="J8" s="387"/>
    </row>
    <row r="9" spans="1:15" ht="29.1" customHeight="1" x14ac:dyDescent="0.25">
      <c r="A9" s="79" t="s">
        <v>11</v>
      </c>
      <c r="B9" s="293" t="s">
        <v>12</v>
      </c>
      <c r="C9" s="294"/>
      <c r="D9" s="294"/>
      <c r="E9" s="294"/>
      <c r="F9" s="294"/>
      <c r="G9" s="294"/>
      <c r="H9" s="294"/>
      <c r="I9" s="294"/>
      <c r="J9" s="295"/>
      <c r="O9" s="23"/>
    </row>
    <row r="10" spans="1:15" ht="50.1" customHeight="1" x14ac:dyDescent="0.25">
      <c r="A10" s="375" t="s">
        <v>135</v>
      </c>
      <c r="B10" s="290" t="s">
        <v>148</v>
      </c>
      <c r="C10" s="290"/>
      <c r="D10" s="290"/>
      <c r="E10" s="290"/>
      <c r="F10" s="290"/>
      <c r="G10" s="290"/>
      <c r="H10" s="290"/>
      <c r="I10" s="290"/>
      <c r="J10" s="291"/>
    </row>
    <row r="11" spans="1:15" ht="50.1" customHeight="1" x14ac:dyDescent="0.25">
      <c r="A11" s="376"/>
      <c r="B11" s="377"/>
      <c r="C11" s="377"/>
      <c r="D11" s="377"/>
      <c r="E11" s="377"/>
      <c r="F11" s="377"/>
      <c r="G11" s="377"/>
      <c r="H11" s="377"/>
      <c r="I11" s="377"/>
      <c r="J11" s="378"/>
    </row>
    <row r="12" spans="1:15" ht="50.1" customHeight="1" x14ac:dyDescent="0.25">
      <c r="A12" s="375" t="s">
        <v>136</v>
      </c>
      <c r="B12" s="290" t="s">
        <v>149</v>
      </c>
      <c r="C12" s="290"/>
      <c r="D12" s="290"/>
      <c r="E12" s="290"/>
      <c r="F12" s="290"/>
      <c r="G12" s="290"/>
      <c r="H12" s="290"/>
      <c r="I12" s="290"/>
      <c r="J12" s="291"/>
    </row>
    <row r="13" spans="1:15" ht="50.1" customHeight="1" x14ac:dyDescent="0.25">
      <c r="A13" s="376"/>
      <c r="B13" s="377"/>
      <c r="C13" s="377"/>
      <c r="D13" s="377"/>
      <c r="E13" s="377"/>
      <c r="F13" s="377"/>
      <c r="G13" s="377"/>
      <c r="H13" s="377"/>
      <c r="I13" s="377"/>
      <c r="J13" s="378"/>
    </row>
    <row r="14" spans="1:15" ht="50.1" customHeight="1" x14ac:dyDescent="0.25">
      <c r="A14" s="375" t="s">
        <v>137</v>
      </c>
      <c r="B14" s="290" t="s">
        <v>151</v>
      </c>
      <c r="C14" s="290"/>
      <c r="D14" s="290"/>
      <c r="E14" s="290"/>
      <c r="F14" s="290"/>
      <c r="G14" s="290"/>
      <c r="H14" s="290"/>
      <c r="I14" s="290"/>
      <c r="J14" s="291"/>
    </row>
    <row r="15" spans="1:15" ht="50.1" customHeight="1" x14ac:dyDescent="0.25">
      <c r="A15" s="376"/>
      <c r="B15" s="377"/>
      <c r="C15" s="377"/>
      <c r="D15" s="377"/>
      <c r="E15" s="377"/>
      <c r="F15" s="377"/>
      <c r="G15" s="377"/>
      <c r="H15" s="377"/>
      <c r="I15" s="377"/>
      <c r="J15" s="378"/>
    </row>
    <row r="16" spans="1:15" ht="50.1" customHeight="1" x14ac:dyDescent="0.25">
      <c r="A16" s="375" t="s">
        <v>138</v>
      </c>
      <c r="B16" s="290" t="s">
        <v>150</v>
      </c>
      <c r="C16" s="290"/>
      <c r="D16" s="290"/>
      <c r="E16" s="290"/>
      <c r="F16" s="290"/>
      <c r="G16" s="290"/>
      <c r="H16" s="290"/>
      <c r="I16" s="290"/>
      <c r="J16" s="291"/>
    </row>
    <row r="17" spans="1:10" ht="99.95" customHeight="1" x14ac:dyDescent="0.25">
      <c r="A17" s="376"/>
      <c r="B17" s="377"/>
      <c r="C17" s="377"/>
      <c r="D17" s="377"/>
      <c r="E17" s="377"/>
      <c r="F17" s="377"/>
      <c r="G17" s="377"/>
      <c r="H17" s="377"/>
      <c r="I17" s="377"/>
      <c r="J17" s="378"/>
    </row>
    <row r="18" spans="1:10" ht="50.1" customHeight="1" x14ac:dyDescent="0.25">
      <c r="A18" s="375" t="s">
        <v>139</v>
      </c>
      <c r="B18" s="290" t="s">
        <v>152</v>
      </c>
      <c r="C18" s="290"/>
      <c r="D18" s="290"/>
      <c r="E18" s="290"/>
      <c r="F18" s="290"/>
      <c r="G18" s="290"/>
      <c r="H18" s="290"/>
      <c r="I18" s="290"/>
      <c r="J18" s="291"/>
    </row>
    <row r="19" spans="1:10" ht="50.1" customHeight="1" x14ac:dyDescent="0.25">
      <c r="A19" s="376"/>
      <c r="B19" s="377"/>
      <c r="C19" s="377"/>
      <c r="D19" s="377"/>
      <c r="E19" s="377"/>
      <c r="F19" s="377"/>
      <c r="G19" s="377"/>
      <c r="H19" s="377"/>
      <c r="I19" s="377"/>
      <c r="J19" s="378"/>
    </row>
    <row r="20" spans="1:10" ht="50.1" customHeight="1" x14ac:dyDescent="0.25">
      <c r="A20" s="375" t="s">
        <v>140</v>
      </c>
      <c r="B20" s="290" t="s">
        <v>153</v>
      </c>
      <c r="C20" s="290"/>
      <c r="D20" s="290"/>
      <c r="E20" s="290"/>
      <c r="F20" s="290"/>
      <c r="G20" s="290"/>
      <c r="H20" s="290"/>
      <c r="I20" s="290"/>
      <c r="J20" s="291"/>
    </row>
    <row r="21" spans="1:10" ht="50.1" customHeight="1" x14ac:dyDescent="0.25">
      <c r="A21" s="376"/>
      <c r="B21" s="377"/>
      <c r="C21" s="377"/>
      <c r="D21" s="377"/>
      <c r="E21" s="377"/>
      <c r="F21" s="377"/>
      <c r="G21" s="377"/>
      <c r="H21" s="377"/>
      <c r="I21" s="377"/>
      <c r="J21" s="378"/>
    </row>
    <row r="22" spans="1:10" ht="50.1" customHeight="1" x14ac:dyDescent="0.25">
      <c r="A22" s="375" t="s">
        <v>141</v>
      </c>
      <c r="B22" s="290" t="s">
        <v>154</v>
      </c>
      <c r="C22" s="290"/>
      <c r="D22" s="290"/>
      <c r="E22" s="290"/>
      <c r="F22" s="290"/>
      <c r="G22" s="290"/>
      <c r="H22" s="290"/>
      <c r="I22" s="290"/>
      <c r="J22" s="291"/>
    </row>
    <row r="23" spans="1:10" ht="50.1" customHeight="1" x14ac:dyDescent="0.25">
      <c r="A23" s="376"/>
      <c r="B23" s="377"/>
      <c r="C23" s="377"/>
      <c r="D23" s="377"/>
      <c r="E23" s="377"/>
      <c r="F23" s="377"/>
      <c r="G23" s="377"/>
      <c r="H23" s="377"/>
      <c r="I23" s="377"/>
      <c r="J23" s="378"/>
    </row>
    <row r="24" spans="1:10" ht="50.1" customHeight="1" x14ac:dyDescent="0.25">
      <c r="A24" s="375" t="s">
        <v>142</v>
      </c>
      <c r="B24" s="290" t="s">
        <v>155</v>
      </c>
      <c r="C24" s="290"/>
      <c r="D24" s="290"/>
      <c r="E24" s="290"/>
      <c r="F24" s="290"/>
      <c r="G24" s="290"/>
      <c r="H24" s="290"/>
      <c r="I24" s="290"/>
      <c r="J24" s="291"/>
    </row>
    <row r="25" spans="1:10" ht="50.1" customHeight="1" x14ac:dyDescent="0.25">
      <c r="A25" s="376"/>
      <c r="B25" s="377"/>
      <c r="C25" s="377"/>
      <c r="D25" s="377"/>
      <c r="E25" s="377"/>
      <c r="F25" s="377"/>
      <c r="G25" s="377"/>
      <c r="H25" s="377"/>
      <c r="I25" s="377"/>
      <c r="J25" s="378"/>
    </row>
    <row r="26" spans="1:10" ht="50.1" customHeight="1" x14ac:dyDescent="0.25">
      <c r="A26" s="375" t="s">
        <v>143</v>
      </c>
      <c r="B26" s="290" t="s">
        <v>156</v>
      </c>
      <c r="C26" s="290"/>
      <c r="D26" s="290"/>
      <c r="E26" s="290"/>
      <c r="F26" s="290"/>
      <c r="G26" s="290"/>
      <c r="H26" s="290"/>
      <c r="I26" s="290"/>
      <c r="J26" s="291"/>
    </row>
    <row r="27" spans="1:10" ht="50.1" customHeight="1" x14ac:dyDescent="0.25">
      <c r="A27" s="376"/>
      <c r="B27" s="377"/>
      <c r="C27" s="377"/>
      <c r="D27" s="377"/>
      <c r="E27" s="377"/>
      <c r="F27" s="377"/>
      <c r="G27" s="377"/>
      <c r="H27" s="377"/>
      <c r="I27" s="377"/>
      <c r="J27" s="378"/>
    </row>
    <row r="28" spans="1:10" ht="50.1" customHeight="1" x14ac:dyDescent="0.25">
      <c r="A28" s="375" t="s">
        <v>10</v>
      </c>
      <c r="B28" s="290" t="s">
        <v>157</v>
      </c>
      <c r="C28" s="290"/>
      <c r="D28" s="290"/>
      <c r="E28" s="290"/>
      <c r="F28" s="290"/>
      <c r="G28" s="290"/>
      <c r="H28" s="290"/>
      <c r="I28" s="290"/>
      <c r="J28" s="291"/>
    </row>
    <row r="29" spans="1:10" ht="50.1" customHeight="1" x14ac:dyDescent="0.25">
      <c r="A29" s="376"/>
      <c r="B29" s="377"/>
      <c r="C29" s="377"/>
      <c r="D29" s="377"/>
      <c r="E29" s="377"/>
      <c r="F29" s="377"/>
      <c r="G29" s="377"/>
      <c r="H29" s="377"/>
      <c r="I29" s="377"/>
      <c r="J29" s="378"/>
    </row>
    <row r="30" spans="1:10" ht="50.1" customHeight="1" x14ac:dyDescent="0.25">
      <c r="A30" s="375" t="s">
        <v>144</v>
      </c>
      <c r="B30" s="290" t="s">
        <v>158</v>
      </c>
      <c r="C30" s="290"/>
      <c r="D30" s="290"/>
      <c r="E30" s="290"/>
      <c r="F30" s="290"/>
      <c r="G30" s="290"/>
      <c r="H30" s="290"/>
      <c r="I30" s="290"/>
      <c r="J30" s="291"/>
    </row>
    <row r="31" spans="1:10" ht="69.95" customHeight="1" x14ac:dyDescent="0.25">
      <c r="A31" s="376"/>
      <c r="B31" s="377"/>
      <c r="C31" s="377"/>
      <c r="D31" s="377"/>
      <c r="E31" s="377"/>
      <c r="F31" s="377"/>
      <c r="G31" s="377"/>
      <c r="H31" s="377"/>
      <c r="I31" s="377"/>
      <c r="J31" s="378"/>
    </row>
    <row r="32" spans="1:10" ht="50.1" customHeight="1" x14ac:dyDescent="0.25">
      <c r="A32" s="375" t="s">
        <v>159</v>
      </c>
      <c r="B32" s="290" t="s">
        <v>160</v>
      </c>
      <c r="C32" s="290"/>
      <c r="D32" s="290"/>
      <c r="E32" s="290"/>
      <c r="F32" s="290"/>
      <c r="G32" s="290"/>
      <c r="H32" s="290"/>
      <c r="I32" s="290"/>
      <c r="J32" s="291"/>
    </row>
    <row r="33" spans="1:10" ht="50.1" customHeight="1" x14ac:dyDescent="0.25">
      <c r="A33" s="376"/>
      <c r="B33" s="377"/>
      <c r="C33" s="377"/>
      <c r="D33" s="377"/>
      <c r="E33" s="377"/>
      <c r="F33" s="377"/>
      <c r="G33" s="377"/>
      <c r="H33" s="377"/>
      <c r="I33" s="377"/>
      <c r="J33" s="378"/>
    </row>
    <row r="34" spans="1:10" ht="50.1" customHeight="1" x14ac:dyDescent="0.25">
      <c r="A34" s="375" t="s">
        <v>147</v>
      </c>
      <c r="B34" s="290" t="s">
        <v>161</v>
      </c>
      <c r="C34" s="290"/>
      <c r="D34" s="290"/>
      <c r="E34" s="290"/>
      <c r="F34" s="290"/>
      <c r="G34" s="290"/>
      <c r="H34" s="290"/>
      <c r="I34" s="290"/>
      <c r="J34" s="291"/>
    </row>
    <row r="35" spans="1:10" ht="50.1" customHeight="1" x14ac:dyDescent="0.25">
      <c r="A35" s="376"/>
      <c r="B35" s="377"/>
      <c r="C35" s="377"/>
      <c r="D35" s="377"/>
      <c r="E35" s="377"/>
      <c r="F35" s="377"/>
      <c r="G35" s="377"/>
      <c r="H35" s="377"/>
      <c r="I35" s="377"/>
      <c r="J35" s="378"/>
    </row>
    <row r="36" spans="1:10" ht="50.1" customHeight="1" x14ac:dyDescent="0.25">
      <c r="A36" s="375" t="s">
        <v>145</v>
      </c>
      <c r="B36" s="290" t="s">
        <v>162</v>
      </c>
      <c r="C36" s="290"/>
      <c r="D36" s="290"/>
      <c r="E36" s="290"/>
      <c r="F36" s="290"/>
      <c r="G36" s="290"/>
      <c r="H36" s="290"/>
      <c r="I36" s="290"/>
      <c r="J36" s="291"/>
    </row>
    <row r="37" spans="1:10" ht="50.1" customHeight="1" x14ac:dyDescent="0.25">
      <c r="A37" s="376"/>
      <c r="B37" s="377"/>
      <c r="C37" s="377"/>
      <c r="D37" s="377"/>
      <c r="E37" s="377"/>
      <c r="F37" s="377"/>
      <c r="G37" s="377"/>
      <c r="H37" s="377"/>
      <c r="I37" s="377"/>
      <c r="J37" s="378"/>
    </row>
    <row r="38" spans="1:10" ht="50.1" customHeight="1" x14ac:dyDescent="0.25">
      <c r="A38" s="375" t="s">
        <v>146</v>
      </c>
      <c r="B38" s="290" t="s">
        <v>163</v>
      </c>
      <c r="C38" s="290"/>
      <c r="D38" s="290"/>
      <c r="E38" s="290"/>
      <c r="F38" s="290"/>
      <c r="G38" s="290"/>
      <c r="H38" s="290"/>
      <c r="I38" s="290"/>
      <c r="J38" s="291"/>
    </row>
    <row r="39" spans="1:10" ht="50.1" customHeight="1" x14ac:dyDescent="0.25">
      <c r="A39" s="376"/>
      <c r="B39" s="377"/>
      <c r="C39" s="377"/>
      <c r="D39" s="377"/>
      <c r="E39" s="377"/>
      <c r="F39" s="377"/>
      <c r="G39" s="377"/>
      <c r="H39" s="377"/>
      <c r="I39" s="377"/>
      <c r="J39" s="378"/>
    </row>
    <row r="40" spans="1:10" ht="50.1" customHeight="1" x14ac:dyDescent="0.25">
      <c r="A40" s="375" t="s">
        <v>164</v>
      </c>
      <c r="B40" s="290" t="s">
        <v>165</v>
      </c>
      <c r="C40" s="290"/>
      <c r="D40" s="290"/>
      <c r="E40" s="290"/>
      <c r="F40" s="290"/>
      <c r="G40" s="290"/>
      <c r="H40" s="290"/>
      <c r="I40" s="290"/>
      <c r="J40" s="291"/>
    </row>
    <row r="41" spans="1:10" ht="50.1" customHeight="1" x14ac:dyDescent="0.25">
      <c r="A41" s="376"/>
      <c r="B41" s="377"/>
      <c r="C41" s="377"/>
      <c r="D41" s="377"/>
      <c r="E41" s="377"/>
      <c r="F41" s="377"/>
      <c r="G41" s="377"/>
      <c r="H41" s="377"/>
      <c r="I41" s="377"/>
      <c r="J41" s="378"/>
    </row>
    <row r="42" spans="1:10" ht="50.1" customHeight="1" x14ac:dyDescent="0.25">
      <c r="A42" s="375" t="s">
        <v>166</v>
      </c>
      <c r="B42" s="290" t="s">
        <v>167</v>
      </c>
      <c r="C42" s="290"/>
      <c r="D42" s="290"/>
      <c r="E42" s="290"/>
      <c r="F42" s="290"/>
      <c r="G42" s="290"/>
      <c r="H42" s="290"/>
      <c r="I42" s="290"/>
      <c r="J42" s="291"/>
    </row>
    <row r="43" spans="1:10" ht="50.1" customHeight="1" x14ac:dyDescent="0.25">
      <c r="A43" s="376"/>
      <c r="B43" s="377"/>
      <c r="C43" s="377"/>
      <c r="D43" s="377"/>
      <c r="E43" s="377"/>
      <c r="F43" s="377"/>
      <c r="G43" s="377"/>
      <c r="H43" s="377"/>
      <c r="I43" s="377"/>
      <c r="J43" s="378"/>
    </row>
    <row r="44" spans="1:10" ht="50.1" customHeight="1" x14ac:dyDescent="0.25">
      <c r="A44" s="375" t="s">
        <v>168</v>
      </c>
      <c r="B44" s="290" t="s">
        <v>169</v>
      </c>
      <c r="C44" s="290"/>
      <c r="D44" s="290"/>
      <c r="E44" s="290"/>
      <c r="F44" s="290"/>
      <c r="G44" s="290"/>
      <c r="H44" s="290"/>
      <c r="I44" s="290"/>
      <c r="J44" s="291"/>
    </row>
    <row r="45" spans="1:10" ht="50.1" customHeight="1" x14ac:dyDescent="0.25">
      <c r="A45" s="376"/>
      <c r="B45" s="377"/>
      <c r="C45" s="377"/>
      <c r="D45" s="377"/>
      <c r="E45" s="377"/>
      <c r="F45" s="377"/>
      <c r="G45" s="377"/>
      <c r="H45" s="377"/>
      <c r="I45" s="377"/>
      <c r="J45" s="378"/>
    </row>
    <row r="46" spans="1:10" x14ac:dyDescent="0.25">
      <c r="A46" s="26"/>
      <c r="B46" s="287"/>
      <c r="C46" s="287"/>
      <c r="D46" s="287"/>
      <c r="E46" s="287"/>
      <c r="F46" s="287"/>
      <c r="G46" s="287"/>
      <c r="H46" s="287"/>
      <c r="I46" s="287"/>
      <c r="J46" s="287"/>
    </row>
    <row r="47" spans="1:10" x14ac:dyDescent="0.25">
      <c r="F47" t="s">
        <v>195</v>
      </c>
    </row>
    <row r="48" spans="1:10" x14ac:dyDescent="0.25">
      <c r="A48" s="15"/>
    </row>
    <row r="49" spans="1:10" x14ac:dyDescent="0.25">
      <c r="A49" s="373"/>
      <c r="B49" s="374"/>
      <c r="C49" s="374"/>
      <c r="D49" s="374"/>
    </row>
    <row r="55" spans="1:10" x14ac:dyDescent="0.25">
      <c r="B55" s="383"/>
      <c r="C55" s="383"/>
      <c r="D55" s="383"/>
      <c r="F55" s="383" t="s">
        <v>174</v>
      </c>
      <c r="G55" s="383"/>
      <c r="I55" s="383" t="s">
        <v>176</v>
      </c>
      <c r="J55" s="383"/>
    </row>
    <row r="56" spans="1:10" x14ac:dyDescent="0.25">
      <c r="B56" s="383"/>
      <c r="C56" s="383"/>
      <c r="D56" s="383"/>
      <c r="F56" s="383" t="s">
        <v>175</v>
      </c>
      <c r="G56" s="383"/>
      <c r="I56" s="383" t="s">
        <v>177</v>
      </c>
      <c r="J56" s="383"/>
    </row>
    <row r="57" spans="1:10" x14ac:dyDescent="0.25">
      <c r="B57" s="383"/>
      <c r="C57" s="383"/>
      <c r="D57" s="383"/>
      <c r="F57" s="383" t="s">
        <v>173</v>
      </c>
      <c r="G57" s="383"/>
      <c r="I57" s="383" t="s">
        <v>178</v>
      </c>
      <c r="J57" s="383"/>
    </row>
  </sheetData>
  <sheetProtection password="E80B" sheet="1" objects="1" scenarios="1"/>
  <mergeCells count="76">
    <mergeCell ref="C4:H5"/>
    <mergeCell ref="A4:B5"/>
    <mergeCell ref="B57:D57"/>
    <mergeCell ref="F57:G57"/>
    <mergeCell ref="I57:J57"/>
    <mergeCell ref="B55:D55"/>
    <mergeCell ref="F55:G55"/>
    <mergeCell ref="I55:J55"/>
    <mergeCell ref="B56:D56"/>
    <mergeCell ref="F56:G56"/>
    <mergeCell ref="I56:J56"/>
    <mergeCell ref="A7:J7"/>
    <mergeCell ref="A8:J8"/>
    <mergeCell ref="B11:J11"/>
    <mergeCell ref="A10:A11"/>
    <mergeCell ref="A12:A13"/>
    <mergeCell ref="B13:J13"/>
    <mergeCell ref="B9:J9"/>
    <mergeCell ref="B10:J10"/>
    <mergeCell ref="B12:J12"/>
    <mergeCell ref="A14:A15"/>
    <mergeCell ref="B15:J15"/>
    <mergeCell ref="B14:J14"/>
    <mergeCell ref="B17:J17"/>
    <mergeCell ref="A16:A17"/>
    <mergeCell ref="A18:A19"/>
    <mergeCell ref="B19:J19"/>
    <mergeCell ref="B18:J18"/>
    <mergeCell ref="B16:J16"/>
    <mergeCell ref="A20:A21"/>
    <mergeCell ref="B21:J21"/>
    <mergeCell ref="A22:A23"/>
    <mergeCell ref="B23:J23"/>
    <mergeCell ref="A24:A25"/>
    <mergeCell ref="B25:J25"/>
    <mergeCell ref="B20:J20"/>
    <mergeCell ref="B22:J22"/>
    <mergeCell ref="B24:J24"/>
    <mergeCell ref="A26:A27"/>
    <mergeCell ref="B27:J27"/>
    <mergeCell ref="A28:A29"/>
    <mergeCell ref="B29:J29"/>
    <mergeCell ref="A30:A31"/>
    <mergeCell ref="B31:J31"/>
    <mergeCell ref="B30:J30"/>
    <mergeCell ref="B26:J26"/>
    <mergeCell ref="B28:J28"/>
    <mergeCell ref="A42:A43"/>
    <mergeCell ref="B43:J43"/>
    <mergeCell ref="B38:J38"/>
    <mergeCell ref="B40:J40"/>
    <mergeCell ref="A32:A33"/>
    <mergeCell ref="B33:J33"/>
    <mergeCell ref="A34:A35"/>
    <mergeCell ref="B35:J35"/>
    <mergeCell ref="A36:A37"/>
    <mergeCell ref="B37:J37"/>
    <mergeCell ref="B32:J32"/>
    <mergeCell ref="B34:J34"/>
    <mergeCell ref="B36:J36"/>
    <mergeCell ref="A49:D49"/>
    <mergeCell ref="A1:J1"/>
    <mergeCell ref="A2:J2"/>
    <mergeCell ref="A3:J3"/>
    <mergeCell ref="A6:B6"/>
    <mergeCell ref="C6:E6"/>
    <mergeCell ref="F6:J6"/>
    <mergeCell ref="A44:A45"/>
    <mergeCell ref="B45:J45"/>
    <mergeCell ref="B46:J46"/>
    <mergeCell ref="B42:J42"/>
    <mergeCell ref="B44:J44"/>
    <mergeCell ref="A38:A39"/>
    <mergeCell ref="B39:J39"/>
    <mergeCell ref="A40:A41"/>
    <mergeCell ref="B41:J41"/>
  </mergeCells>
  <phoneticPr fontId="5" type="noConversion"/>
  <pageMargins left="0.75" right="0.28000000000000003" top="1.71" bottom="0.79" header="0.5" footer="0.33"/>
  <pageSetup paperSize="9" scale="80" orientation="portrait" horizontalDpi="4294967292" verticalDpi="4294967292"/>
  <headerFooter>
    <oddHeader>&amp;L&amp;"Calibri,Regular"&amp;K000000&amp;G&amp;C&amp;"Calibri,Regular"&amp;K000000GOVERNO DO ESTADO DE SÃO PAULO_x000D_SECRETARIA DE ESTADO DA SAÚDE_x000D_COORDENADORIA DE REGIÕES DE SAÚDE_x000D_Departamento Regional de Saúde I - Grande São Paulo</oddHeader>
    <oddFooter xml:space="preserve">&amp;L&amp;"Calibri,Regular"&amp;K000000&amp;A&amp;C&amp;"Calibri,Regular"&amp;K000000fls. &amp;P/&amp;N&amp;R&amp;"Calibri,Regular"&amp;K000000Emitido: &amp;D - &amp;T </oddFooter>
  </headerFooter>
  <rowBreaks count="2" manualBreakCount="2">
    <brk id="19" max="16383" man="1"/>
    <brk id="33" max="16383" man="1"/>
  </rowBreaks>
  <colBreaks count="1" manualBreakCount="1">
    <brk id="10" max="1048575" man="1"/>
  </colBreak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>
    <tabColor theme="2" tint="-0.499984740745262"/>
  </sheetPr>
  <dimension ref="A1:I310"/>
  <sheetViews>
    <sheetView topLeftCell="A226" zoomScale="160" zoomScaleNormal="160" zoomScalePageLayoutView="160" workbookViewId="0">
      <selection activeCell="C241" sqref="C241:I241"/>
    </sheetView>
  </sheetViews>
  <sheetFormatPr defaultColWidth="11" defaultRowHeight="15.75" x14ac:dyDescent="0.25"/>
  <cols>
    <col min="1" max="2" width="3.875" customWidth="1"/>
    <col min="3" max="3" width="12.5" bestFit="1" customWidth="1"/>
    <col min="5" max="5" width="17.375" customWidth="1"/>
    <col min="6" max="6" width="13" customWidth="1"/>
    <col min="7" max="7" width="10.375" customWidth="1"/>
    <col min="8" max="9" width="14.875" customWidth="1"/>
  </cols>
  <sheetData>
    <row r="1" spans="1:9" ht="24.95" customHeight="1" x14ac:dyDescent="0.25">
      <c r="A1" s="36" t="s">
        <v>135</v>
      </c>
      <c r="B1" s="36" t="s">
        <v>216</v>
      </c>
      <c r="C1" s="422" t="s">
        <v>217</v>
      </c>
      <c r="D1" s="422"/>
      <c r="E1" s="422"/>
      <c r="F1" s="422"/>
      <c r="G1" s="422"/>
      <c r="H1" s="422"/>
      <c r="I1" s="422"/>
    </row>
    <row r="2" spans="1:9" s="2" customFormat="1" ht="20.100000000000001" customHeight="1" x14ac:dyDescent="0.25">
      <c r="B2" s="36" t="s">
        <v>218</v>
      </c>
      <c r="C2" s="404" t="s">
        <v>219</v>
      </c>
      <c r="D2" s="404"/>
      <c r="E2" s="404"/>
      <c r="F2" s="404"/>
      <c r="G2" s="404"/>
      <c r="H2" s="404"/>
      <c r="I2" s="404"/>
    </row>
    <row r="3" spans="1:9" ht="15" customHeight="1" x14ac:dyDescent="0.25">
      <c r="C3" s="405" t="s">
        <v>378</v>
      </c>
      <c r="D3" s="405"/>
      <c r="E3" s="405"/>
      <c r="F3" s="405"/>
      <c r="G3" s="405"/>
      <c r="H3" s="405"/>
      <c r="I3" s="405"/>
    </row>
    <row r="4" spans="1:9" ht="15" customHeight="1" x14ac:dyDescent="0.25">
      <c r="C4" s="405"/>
      <c r="D4" s="405"/>
      <c r="E4" s="405"/>
      <c r="F4" s="405"/>
      <c r="G4" s="405"/>
      <c r="H4" s="405"/>
      <c r="I4" s="405"/>
    </row>
    <row r="5" spans="1:9" x14ac:dyDescent="0.25">
      <c r="C5" s="405"/>
      <c r="D5" s="405"/>
      <c r="E5" s="405"/>
      <c r="F5" s="405"/>
      <c r="G5" s="405"/>
      <c r="H5" s="405"/>
      <c r="I5" s="405"/>
    </row>
    <row r="6" spans="1:9" x14ac:dyDescent="0.25">
      <c r="C6" s="405"/>
      <c r="D6" s="405"/>
      <c r="E6" s="405"/>
      <c r="F6" s="405"/>
      <c r="G6" s="405"/>
      <c r="H6" s="405"/>
      <c r="I6" s="405"/>
    </row>
    <row r="7" spans="1:9" x14ac:dyDescent="0.25">
      <c r="C7" s="405"/>
      <c r="D7" s="405"/>
      <c r="E7" s="405"/>
      <c r="F7" s="405"/>
      <c r="G7" s="405"/>
      <c r="H7" s="405"/>
      <c r="I7" s="405"/>
    </row>
    <row r="8" spans="1:9" x14ac:dyDescent="0.25">
      <c r="C8" s="390"/>
      <c r="D8" s="390"/>
      <c r="E8" s="390"/>
      <c r="F8" s="390"/>
      <c r="G8" s="390"/>
      <c r="H8" s="390"/>
      <c r="I8" s="390"/>
    </row>
    <row r="9" spans="1:9" s="2" customFormat="1" ht="20.100000000000001" customHeight="1" x14ac:dyDescent="0.25">
      <c r="B9" s="36" t="s">
        <v>220</v>
      </c>
      <c r="C9" s="404" t="s">
        <v>221</v>
      </c>
      <c r="D9" s="404"/>
      <c r="E9" s="404"/>
      <c r="F9" s="404"/>
      <c r="G9" s="404"/>
      <c r="H9" s="404"/>
      <c r="I9" s="404"/>
    </row>
    <row r="10" spans="1:9" ht="15" customHeight="1" x14ac:dyDescent="0.25">
      <c r="C10" s="405" t="s">
        <v>222</v>
      </c>
      <c r="D10" s="405"/>
      <c r="E10" s="405"/>
      <c r="F10" s="405"/>
      <c r="G10" s="405"/>
      <c r="H10" s="405"/>
      <c r="I10" s="405"/>
    </row>
    <row r="11" spans="1:9" ht="15" customHeight="1" x14ac:dyDescent="0.25">
      <c r="C11" s="405"/>
      <c r="D11" s="405"/>
      <c r="E11" s="405"/>
      <c r="F11" s="405"/>
      <c r="G11" s="405"/>
      <c r="H11" s="405"/>
      <c r="I11" s="405"/>
    </row>
    <row r="12" spans="1:9" x14ac:dyDescent="0.25">
      <c r="C12" s="405"/>
      <c r="D12" s="405"/>
      <c r="E12" s="405"/>
      <c r="F12" s="405"/>
      <c r="G12" s="405"/>
      <c r="H12" s="405"/>
      <c r="I12" s="405"/>
    </row>
    <row r="13" spans="1:9" x14ac:dyDescent="0.25">
      <c r="C13" s="405"/>
      <c r="D13" s="405"/>
      <c r="E13" s="405"/>
      <c r="F13" s="405"/>
      <c r="G13" s="405"/>
      <c r="H13" s="405"/>
      <c r="I13" s="405"/>
    </row>
    <row r="14" spans="1:9" x14ac:dyDescent="0.25">
      <c r="C14" s="390"/>
      <c r="D14" s="390"/>
      <c r="E14" s="390"/>
      <c r="F14" s="390"/>
      <c r="G14" s="390"/>
      <c r="H14" s="390"/>
      <c r="I14" s="390"/>
    </row>
    <row r="15" spans="1:9" ht="24.95" customHeight="1" x14ac:dyDescent="0.25">
      <c r="A15" s="36" t="s">
        <v>136</v>
      </c>
      <c r="B15" s="36" t="s">
        <v>216</v>
      </c>
      <c r="C15" s="422" t="s">
        <v>223</v>
      </c>
      <c r="D15" s="422"/>
      <c r="E15" s="422"/>
      <c r="F15" s="422"/>
      <c r="G15" s="422"/>
      <c r="H15" s="422"/>
      <c r="I15" s="422"/>
    </row>
    <row r="16" spans="1:9" s="2" customFormat="1" ht="20.100000000000001" customHeight="1" x14ac:dyDescent="0.25">
      <c r="B16" s="36" t="s">
        <v>218</v>
      </c>
      <c r="C16" s="404" t="s">
        <v>224</v>
      </c>
      <c r="D16" s="404"/>
      <c r="E16" s="404"/>
      <c r="F16" s="404"/>
      <c r="G16" s="404"/>
      <c r="H16" s="404"/>
      <c r="I16" s="404"/>
    </row>
    <row r="17" spans="3:9" x14ac:dyDescent="0.25">
      <c r="C17" s="420" t="s">
        <v>237</v>
      </c>
      <c r="D17" s="420"/>
      <c r="E17" s="420"/>
      <c r="F17" s="420"/>
      <c r="G17" s="420"/>
      <c r="H17" s="420"/>
      <c r="I17" s="420"/>
    </row>
    <row r="18" spans="3:9" x14ac:dyDescent="0.25">
      <c r="C18" s="418"/>
      <c r="D18" s="418"/>
      <c r="E18" s="418"/>
      <c r="F18" s="418"/>
      <c r="G18" s="418"/>
      <c r="H18" s="418"/>
      <c r="I18" s="418"/>
    </row>
    <row r="19" spans="3:9" x14ac:dyDescent="0.25">
      <c r="C19" s="420" t="s">
        <v>236</v>
      </c>
      <c r="D19" s="420"/>
      <c r="E19" s="420"/>
      <c r="F19" s="420"/>
      <c r="G19" s="420"/>
      <c r="H19" s="420"/>
      <c r="I19" s="420"/>
    </row>
    <row r="20" spans="3:9" x14ac:dyDescent="0.25">
      <c r="C20" s="418"/>
      <c r="D20" s="418"/>
      <c r="E20" s="418"/>
      <c r="F20" s="418"/>
      <c r="G20" s="418"/>
      <c r="H20" s="418"/>
      <c r="I20" s="418"/>
    </row>
    <row r="21" spans="3:9" x14ac:dyDescent="0.25">
      <c r="C21" s="420" t="s">
        <v>235</v>
      </c>
      <c r="D21" s="420"/>
      <c r="E21" s="420"/>
      <c r="F21" s="420"/>
      <c r="G21" s="420"/>
      <c r="H21" s="420"/>
      <c r="I21" s="420"/>
    </row>
    <row r="22" spans="3:9" x14ac:dyDescent="0.25">
      <c r="C22" s="418"/>
      <c r="D22" s="418"/>
      <c r="E22" s="418"/>
      <c r="F22" s="418"/>
      <c r="G22" s="418"/>
      <c r="H22" s="418"/>
      <c r="I22" s="418"/>
    </row>
    <row r="23" spans="3:9" x14ac:dyDescent="0.25">
      <c r="C23" s="420" t="s">
        <v>234</v>
      </c>
      <c r="D23" s="420"/>
      <c r="E23" s="420"/>
      <c r="F23" s="420"/>
      <c r="G23" s="420"/>
      <c r="H23" s="420"/>
      <c r="I23" s="420"/>
    </row>
    <row r="24" spans="3:9" x14ac:dyDescent="0.25">
      <c r="C24" s="418"/>
      <c r="D24" s="418"/>
      <c r="E24" s="418"/>
      <c r="F24" s="418"/>
      <c r="G24" s="418"/>
      <c r="H24" s="418"/>
      <c r="I24" s="418"/>
    </row>
    <row r="25" spans="3:9" x14ac:dyDescent="0.25">
      <c r="C25" s="420" t="s">
        <v>232</v>
      </c>
      <c r="D25" s="420"/>
      <c r="E25" s="420"/>
      <c r="F25" s="420"/>
      <c r="G25" s="420"/>
      <c r="H25" s="420"/>
      <c r="I25" s="126" t="s">
        <v>233</v>
      </c>
    </row>
    <row r="26" spans="3:9" x14ac:dyDescent="0.25">
      <c r="C26" s="388"/>
      <c r="D26" s="388"/>
      <c r="E26" s="388"/>
      <c r="F26" s="388"/>
      <c r="G26" s="388"/>
      <c r="H26" s="388"/>
      <c r="I26" s="139"/>
    </row>
    <row r="27" spans="3:9" x14ac:dyDescent="0.25">
      <c r="C27" s="420" t="s">
        <v>230</v>
      </c>
      <c r="D27" s="420"/>
      <c r="E27" s="419" t="s">
        <v>231</v>
      </c>
      <c r="F27" s="419"/>
      <c r="G27" s="419"/>
      <c r="H27" s="419"/>
      <c r="I27" s="419"/>
    </row>
    <row r="28" spans="3:9" x14ac:dyDescent="0.25">
      <c r="C28" s="418"/>
      <c r="D28" s="418"/>
      <c r="E28" s="418"/>
      <c r="F28" s="418"/>
      <c r="G28" s="418"/>
      <c r="H28" s="418"/>
      <c r="I28" s="418"/>
    </row>
    <row r="29" spans="3:9" x14ac:dyDescent="0.25">
      <c r="C29" s="419" t="s">
        <v>229</v>
      </c>
      <c r="D29" s="419"/>
      <c r="E29" s="419"/>
      <c r="F29" s="419"/>
      <c r="G29" s="419"/>
      <c r="H29" s="419"/>
      <c r="I29" s="419"/>
    </row>
    <row r="30" spans="3:9" x14ac:dyDescent="0.25">
      <c r="C30" s="418"/>
      <c r="D30" s="418"/>
      <c r="E30" s="418"/>
      <c r="F30" s="418"/>
      <c r="G30" s="418"/>
      <c r="H30" s="418"/>
      <c r="I30" s="418"/>
    </row>
    <row r="31" spans="3:9" x14ac:dyDescent="0.25">
      <c r="C31" s="125" t="s">
        <v>225</v>
      </c>
      <c r="D31" s="125" t="s">
        <v>226</v>
      </c>
      <c r="E31" s="389" t="s">
        <v>227</v>
      </c>
      <c r="F31" s="389"/>
      <c r="G31" s="389"/>
      <c r="H31" s="419" t="s">
        <v>228</v>
      </c>
      <c r="I31" s="419"/>
    </row>
    <row r="32" spans="3:9" x14ac:dyDescent="0.25">
      <c r="C32" s="139"/>
      <c r="D32" s="139"/>
      <c r="E32" s="388"/>
      <c r="F32" s="388"/>
      <c r="G32" s="388"/>
      <c r="H32" s="418"/>
      <c r="I32" s="418"/>
    </row>
    <row r="33" spans="2:9" x14ac:dyDescent="0.25">
      <c r="C33" s="416" t="s">
        <v>238</v>
      </c>
      <c r="D33" s="416"/>
      <c r="E33" s="416"/>
      <c r="F33" s="416"/>
      <c r="G33" s="416"/>
      <c r="H33" s="416"/>
      <c r="I33" s="416"/>
    </row>
    <row r="34" spans="2:9" x14ac:dyDescent="0.25">
      <c r="C34" s="390"/>
      <c r="D34" s="390"/>
      <c r="E34" s="390"/>
      <c r="F34" s="390"/>
      <c r="G34" s="390"/>
      <c r="H34" s="390"/>
      <c r="I34" s="390"/>
    </row>
    <row r="35" spans="2:9" s="2" customFormat="1" ht="20.100000000000001" customHeight="1" x14ac:dyDescent="0.25">
      <c r="B35" s="36" t="s">
        <v>220</v>
      </c>
      <c r="C35" s="404" t="s">
        <v>239</v>
      </c>
      <c r="D35" s="404"/>
      <c r="E35" s="404"/>
      <c r="F35" s="404"/>
      <c r="G35" s="404"/>
      <c r="H35" s="404"/>
      <c r="I35" s="404"/>
    </row>
    <row r="36" spans="2:9" x14ac:dyDescent="0.25">
      <c r="C36" s="421" t="s">
        <v>240</v>
      </c>
      <c r="D36" s="421"/>
      <c r="E36" s="421"/>
      <c r="F36" s="421"/>
      <c r="G36" s="421"/>
      <c r="H36" s="421"/>
      <c r="I36" s="421"/>
    </row>
    <row r="37" spans="2:9" x14ac:dyDescent="0.25">
      <c r="C37" s="418"/>
      <c r="D37" s="418"/>
      <c r="E37" s="418"/>
      <c r="F37" s="418"/>
      <c r="G37" s="418"/>
      <c r="H37" s="418"/>
      <c r="I37" s="418"/>
    </row>
    <row r="38" spans="2:9" x14ac:dyDescent="0.25">
      <c r="C38" s="420" t="s">
        <v>241</v>
      </c>
      <c r="D38" s="420"/>
      <c r="E38" s="420"/>
      <c r="F38" s="420" t="s">
        <v>242</v>
      </c>
      <c r="G38" s="420"/>
      <c r="H38" s="420" t="s">
        <v>243</v>
      </c>
      <c r="I38" s="420"/>
    </row>
    <row r="39" spans="2:9" x14ac:dyDescent="0.25">
      <c r="C39" s="418"/>
      <c r="D39" s="418"/>
      <c r="E39" s="418"/>
      <c r="F39" s="418"/>
      <c r="G39" s="418"/>
      <c r="H39" s="418"/>
      <c r="I39" s="418"/>
    </row>
    <row r="40" spans="2:9" x14ac:dyDescent="0.25">
      <c r="C40" s="420" t="s">
        <v>244</v>
      </c>
      <c r="D40" s="420"/>
      <c r="E40" s="420"/>
      <c r="F40" s="420" t="s">
        <v>245</v>
      </c>
      <c r="G40" s="420"/>
      <c r="H40" s="420"/>
      <c r="I40" s="420"/>
    </row>
    <row r="41" spans="2:9" x14ac:dyDescent="0.25">
      <c r="C41" s="418"/>
      <c r="D41" s="418"/>
      <c r="E41" s="418"/>
      <c r="F41" s="418"/>
      <c r="G41" s="418"/>
      <c r="H41" s="418"/>
      <c r="I41" s="418"/>
    </row>
    <row r="42" spans="2:9" x14ac:dyDescent="0.25">
      <c r="C42" s="420" t="s">
        <v>234</v>
      </c>
      <c r="D42" s="420"/>
      <c r="E42" s="420"/>
      <c r="F42" s="420"/>
      <c r="G42" s="420"/>
      <c r="H42" s="420"/>
      <c r="I42" s="420"/>
    </row>
    <row r="43" spans="2:9" x14ac:dyDescent="0.25">
      <c r="C43" s="418"/>
      <c r="D43" s="418"/>
      <c r="E43" s="418"/>
      <c r="F43" s="418"/>
      <c r="G43" s="418"/>
      <c r="H43" s="418"/>
      <c r="I43" s="418"/>
    </row>
    <row r="44" spans="2:9" x14ac:dyDescent="0.25">
      <c r="C44" s="420" t="s">
        <v>232</v>
      </c>
      <c r="D44" s="420"/>
      <c r="E44" s="420"/>
      <c r="F44" s="420"/>
      <c r="G44" s="420"/>
      <c r="H44" s="420"/>
      <c r="I44" s="126" t="s">
        <v>233</v>
      </c>
    </row>
    <row r="45" spans="2:9" x14ac:dyDescent="0.25">
      <c r="C45" s="388"/>
      <c r="D45" s="388"/>
      <c r="E45" s="388"/>
      <c r="F45" s="388"/>
      <c r="G45" s="388"/>
      <c r="H45" s="388"/>
      <c r="I45" s="139"/>
    </row>
    <row r="46" spans="2:9" x14ac:dyDescent="0.25">
      <c r="C46" s="420" t="s">
        <v>230</v>
      </c>
      <c r="D46" s="420"/>
      <c r="E46" s="419" t="s">
        <v>231</v>
      </c>
      <c r="F46" s="419"/>
      <c r="G46" s="419"/>
      <c r="H46" s="419"/>
      <c r="I46" s="419"/>
    </row>
    <row r="47" spans="2:9" x14ac:dyDescent="0.25">
      <c r="C47" s="418"/>
      <c r="D47" s="418"/>
      <c r="E47" s="418"/>
      <c r="F47" s="418"/>
      <c r="G47" s="418"/>
      <c r="H47" s="418"/>
      <c r="I47" s="418"/>
    </row>
    <row r="48" spans="2:9" x14ac:dyDescent="0.25">
      <c r="C48" s="419" t="s">
        <v>229</v>
      </c>
      <c r="D48" s="419"/>
      <c r="E48" s="419"/>
      <c r="F48" s="419"/>
      <c r="G48" s="419"/>
      <c r="H48" s="419"/>
      <c r="I48" s="419"/>
    </row>
    <row r="49" spans="3:9" x14ac:dyDescent="0.25">
      <c r="C49" s="418"/>
      <c r="D49" s="418"/>
      <c r="E49" s="418"/>
      <c r="F49" s="418"/>
      <c r="G49" s="418"/>
      <c r="H49" s="418"/>
      <c r="I49" s="418"/>
    </row>
    <row r="50" spans="3:9" ht="45.95" customHeight="1" x14ac:dyDescent="0.25">
      <c r="C50" s="424"/>
      <c r="D50" s="424"/>
      <c r="E50" s="424"/>
      <c r="F50" s="424"/>
      <c r="G50" s="424"/>
      <c r="H50" s="424"/>
      <c r="I50" s="424"/>
    </row>
    <row r="51" spans="3:9" x14ac:dyDescent="0.25">
      <c r="C51" s="421" t="s">
        <v>246</v>
      </c>
      <c r="D51" s="421"/>
      <c r="E51" s="421"/>
      <c r="F51" s="421"/>
      <c r="G51" s="421"/>
      <c r="H51" s="421"/>
      <c r="I51" s="421"/>
    </row>
    <row r="52" spans="3:9" x14ac:dyDescent="0.25">
      <c r="C52" s="418"/>
      <c r="D52" s="418"/>
      <c r="E52" s="418"/>
      <c r="F52" s="418"/>
      <c r="G52" s="418"/>
      <c r="H52" s="418"/>
      <c r="I52" s="418"/>
    </row>
    <row r="53" spans="3:9" x14ac:dyDescent="0.25">
      <c r="C53" s="420" t="s">
        <v>241</v>
      </c>
      <c r="D53" s="420"/>
      <c r="E53" s="420"/>
      <c r="F53" s="420" t="s">
        <v>242</v>
      </c>
      <c r="G53" s="420"/>
      <c r="H53" s="420" t="s">
        <v>243</v>
      </c>
      <c r="I53" s="420"/>
    </row>
    <row r="54" spans="3:9" x14ac:dyDescent="0.25">
      <c r="C54" s="418"/>
      <c r="D54" s="418"/>
      <c r="E54" s="418"/>
      <c r="F54" s="418"/>
      <c r="G54" s="418"/>
      <c r="H54" s="418"/>
      <c r="I54" s="418"/>
    </row>
    <row r="55" spans="3:9" x14ac:dyDescent="0.25">
      <c r="C55" s="420" t="s">
        <v>244</v>
      </c>
      <c r="D55" s="420"/>
      <c r="E55" s="420"/>
      <c r="F55" s="420" t="s">
        <v>245</v>
      </c>
      <c r="G55" s="420"/>
      <c r="H55" s="420"/>
      <c r="I55" s="420"/>
    </row>
    <row r="56" spans="3:9" x14ac:dyDescent="0.25">
      <c r="C56" s="418"/>
      <c r="D56" s="418"/>
      <c r="E56" s="418"/>
      <c r="F56" s="418"/>
      <c r="G56" s="418"/>
      <c r="H56" s="418"/>
      <c r="I56" s="418"/>
    </row>
    <row r="57" spans="3:9" x14ac:dyDescent="0.25">
      <c r="C57" s="420" t="s">
        <v>234</v>
      </c>
      <c r="D57" s="420"/>
      <c r="E57" s="420"/>
      <c r="F57" s="420"/>
      <c r="G57" s="420"/>
      <c r="H57" s="420"/>
      <c r="I57" s="420"/>
    </row>
    <row r="58" spans="3:9" x14ac:dyDescent="0.25">
      <c r="C58" s="418"/>
      <c r="D58" s="418"/>
      <c r="E58" s="418"/>
      <c r="F58" s="418"/>
      <c r="G58" s="418"/>
      <c r="H58" s="418"/>
      <c r="I58" s="418"/>
    </row>
    <row r="59" spans="3:9" x14ac:dyDescent="0.25">
      <c r="C59" s="420" t="s">
        <v>232</v>
      </c>
      <c r="D59" s="420"/>
      <c r="E59" s="420"/>
      <c r="F59" s="420"/>
      <c r="G59" s="420"/>
      <c r="H59" s="420"/>
      <c r="I59" s="126" t="s">
        <v>233</v>
      </c>
    </row>
    <row r="60" spans="3:9" x14ac:dyDescent="0.25">
      <c r="C60" s="388"/>
      <c r="D60" s="388"/>
      <c r="E60" s="388"/>
      <c r="F60" s="388"/>
      <c r="G60" s="388"/>
      <c r="H60" s="388"/>
      <c r="I60" s="139"/>
    </row>
    <row r="61" spans="3:9" x14ac:dyDescent="0.25">
      <c r="C61" s="420" t="s">
        <v>230</v>
      </c>
      <c r="D61" s="420"/>
      <c r="E61" s="419" t="s">
        <v>231</v>
      </c>
      <c r="F61" s="419"/>
      <c r="G61" s="419"/>
      <c r="H61" s="419"/>
      <c r="I61" s="419"/>
    </row>
    <row r="62" spans="3:9" x14ac:dyDescent="0.25">
      <c r="C62" s="418"/>
      <c r="D62" s="418"/>
      <c r="E62" s="418"/>
      <c r="F62" s="418"/>
      <c r="G62" s="418"/>
      <c r="H62" s="418"/>
      <c r="I62" s="418"/>
    </row>
    <row r="63" spans="3:9" x14ac:dyDescent="0.25">
      <c r="C63" s="419" t="s">
        <v>229</v>
      </c>
      <c r="D63" s="419"/>
      <c r="E63" s="419"/>
      <c r="F63" s="419"/>
      <c r="G63" s="419"/>
      <c r="H63" s="419"/>
      <c r="I63" s="419"/>
    </row>
    <row r="64" spans="3:9" x14ac:dyDescent="0.25">
      <c r="C64" s="418"/>
      <c r="D64" s="418"/>
      <c r="E64" s="418"/>
      <c r="F64" s="418"/>
      <c r="G64" s="418"/>
      <c r="H64" s="418"/>
      <c r="I64" s="418"/>
    </row>
    <row r="65" spans="3:9" x14ac:dyDescent="0.25">
      <c r="C65" s="205"/>
      <c r="D65" s="205"/>
      <c r="E65" s="205"/>
      <c r="F65" s="205"/>
      <c r="G65" s="205"/>
      <c r="H65" s="205"/>
      <c r="I65" s="205"/>
    </row>
    <row r="66" spans="3:9" x14ac:dyDescent="0.25">
      <c r="C66" s="421" t="s">
        <v>247</v>
      </c>
      <c r="D66" s="421"/>
      <c r="E66" s="421"/>
      <c r="F66" s="421"/>
      <c r="G66" s="421"/>
      <c r="H66" s="421"/>
      <c r="I66" s="421"/>
    </row>
    <row r="67" spans="3:9" x14ac:dyDescent="0.25">
      <c r="C67" s="418"/>
      <c r="D67" s="418"/>
      <c r="E67" s="418"/>
      <c r="F67" s="418"/>
      <c r="G67" s="418"/>
      <c r="H67" s="418"/>
      <c r="I67" s="418"/>
    </row>
    <row r="68" spans="3:9" x14ac:dyDescent="0.25">
      <c r="C68" s="420" t="s">
        <v>241</v>
      </c>
      <c r="D68" s="420"/>
      <c r="E68" s="420"/>
      <c r="F68" s="420" t="s">
        <v>242</v>
      </c>
      <c r="G68" s="420"/>
      <c r="H68" s="420" t="s">
        <v>243</v>
      </c>
      <c r="I68" s="420"/>
    </row>
    <row r="69" spans="3:9" x14ac:dyDescent="0.25">
      <c r="C69" s="418"/>
      <c r="D69" s="418"/>
      <c r="E69" s="418"/>
      <c r="F69" s="418"/>
      <c r="G69" s="418"/>
      <c r="H69" s="418"/>
      <c r="I69" s="418"/>
    </row>
    <row r="70" spans="3:9" x14ac:dyDescent="0.25">
      <c r="C70" s="420" t="s">
        <v>244</v>
      </c>
      <c r="D70" s="420"/>
      <c r="E70" s="420"/>
      <c r="F70" s="420" t="s">
        <v>245</v>
      </c>
      <c r="G70" s="420"/>
      <c r="H70" s="420"/>
      <c r="I70" s="420"/>
    </row>
    <row r="71" spans="3:9" x14ac:dyDescent="0.25">
      <c r="C71" s="418"/>
      <c r="D71" s="418"/>
      <c r="E71" s="418"/>
      <c r="F71" s="418"/>
      <c r="G71" s="418"/>
      <c r="H71" s="418"/>
      <c r="I71" s="418"/>
    </row>
    <row r="72" spans="3:9" x14ac:dyDescent="0.25">
      <c r="C72" s="420" t="s">
        <v>234</v>
      </c>
      <c r="D72" s="420"/>
      <c r="E72" s="420"/>
      <c r="F72" s="420"/>
      <c r="G72" s="420"/>
      <c r="H72" s="420"/>
      <c r="I72" s="420"/>
    </row>
    <row r="73" spans="3:9" x14ac:dyDescent="0.25">
      <c r="C73" s="418"/>
      <c r="D73" s="418"/>
      <c r="E73" s="418"/>
      <c r="F73" s="418"/>
      <c r="G73" s="418"/>
      <c r="H73" s="418"/>
      <c r="I73" s="418"/>
    </row>
    <row r="74" spans="3:9" x14ac:dyDescent="0.25">
      <c r="C74" s="420" t="s">
        <v>232</v>
      </c>
      <c r="D74" s="420"/>
      <c r="E74" s="420"/>
      <c r="F74" s="420"/>
      <c r="G74" s="420"/>
      <c r="H74" s="420"/>
      <c r="I74" s="126" t="s">
        <v>233</v>
      </c>
    </row>
    <row r="75" spans="3:9" x14ac:dyDescent="0.25">
      <c r="C75" s="388"/>
      <c r="D75" s="388"/>
      <c r="E75" s="388"/>
      <c r="F75" s="388"/>
      <c r="G75" s="388"/>
      <c r="H75" s="388"/>
      <c r="I75" s="139"/>
    </row>
    <row r="76" spans="3:9" x14ac:dyDescent="0.25">
      <c r="C76" s="420" t="s">
        <v>230</v>
      </c>
      <c r="D76" s="420"/>
      <c r="E76" s="419" t="s">
        <v>231</v>
      </c>
      <c r="F76" s="419"/>
      <c r="G76" s="419"/>
      <c r="H76" s="419"/>
      <c r="I76" s="419"/>
    </row>
    <row r="77" spans="3:9" x14ac:dyDescent="0.25">
      <c r="C77" s="418"/>
      <c r="D77" s="418"/>
      <c r="E77" s="418"/>
      <c r="F77" s="418"/>
      <c r="G77" s="418"/>
      <c r="H77" s="418"/>
      <c r="I77" s="418"/>
    </row>
    <row r="78" spans="3:9" x14ac:dyDescent="0.25">
      <c r="C78" s="419" t="s">
        <v>229</v>
      </c>
      <c r="D78" s="419"/>
      <c r="E78" s="419"/>
      <c r="F78" s="419"/>
      <c r="G78" s="419"/>
      <c r="H78" s="419"/>
      <c r="I78" s="419"/>
    </row>
    <row r="79" spans="3:9" x14ac:dyDescent="0.25">
      <c r="C79" s="418"/>
      <c r="D79" s="418"/>
      <c r="E79" s="418"/>
      <c r="F79" s="418"/>
      <c r="G79" s="418"/>
      <c r="H79" s="418"/>
      <c r="I79" s="418"/>
    </row>
    <row r="80" spans="3:9" x14ac:dyDescent="0.25">
      <c r="C80" s="205"/>
      <c r="D80" s="205"/>
      <c r="E80" s="205"/>
      <c r="F80" s="205"/>
      <c r="G80" s="205"/>
      <c r="H80" s="205"/>
      <c r="I80" s="205"/>
    </row>
    <row r="81" spans="1:9" ht="24.95" customHeight="1" x14ac:dyDescent="0.25">
      <c r="A81" s="36" t="s">
        <v>137</v>
      </c>
      <c r="B81" s="36" t="s">
        <v>216</v>
      </c>
      <c r="C81" s="422" t="s">
        <v>248</v>
      </c>
      <c r="D81" s="422"/>
      <c r="E81" s="422"/>
      <c r="F81" s="422"/>
      <c r="G81" s="422"/>
      <c r="H81" s="422"/>
      <c r="I81" s="422"/>
    </row>
    <row r="82" spans="1:9" s="2" customFormat="1" ht="20.100000000000001" customHeight="1" x14ac:dyDescent="0.25">
      <c r="B82" s="36" t="s">
        <v>218</v>
      </c>
      <c r="C82" s="404" t="s">
        <v>251</v>
      </c>
      <c r="D82" s="404"/>
      <c r="E82" s="404"/>
      <c r="F82" s="404"/>
      <c r="G82" s="404"/>
      <c r="H82" s="404"/>
      <c r="I82" s="404"/>
    </row>
    <row r="83" spans="1:9" x14ac:dyDescent="0.25">
      <c r="C83" s="420" t="s">
        <v>249</v>
      </c>
      <c r="D83" s="420"/>
      <c r="E83" s="420"/>
      <c r="F83" s="420"/>
      <c r="G83" s="420"/>
      <c r="H83" s="420"/>
      <c r="I83" s="420"/>
    </row>
    <row r="84" spans="1:9" x14ac:dyDescent="0.25">
      <c r="C84" s="418"/>
      <c r="D84" s="418"/>
      <c r="E84" s="418"/>
      <c r="F84" s="418"/>
      <c r="G84" s="418"/>
      <c r="H84" s="418"/>
      <c r="I84" s="418"/>
    </row>
    <row r="85" spans="1:9" x14ac:dyDescent="0.25">
      <c r="C85" s="420" t="s">
        <v>236</v>
      </c>
      <c r="D85" s="420"/>
      <c r="E85" s="420"/>
      <c r="F85" s="420"/>
      <c r="G85" s="420"/>
      <c r="H85" s="420"/>
      <c r="I85" s="420"/>
    </row>
    <row r="86" spans="1:9" x14ac:dyDescent="0.25">
      <c r="C86" s="418"/>
      <c r="D86" s="418"/>
      <c r="E86" s="418"/>
      <c r="F86" s="418"/>
      <c r="G86" s="418"/>
      <c r="H86" s="418"/>
      <c r="I86" s="418"/>
    </row>
    <row r="87" spans="1:9" x14ac:dyDescent="0.25">
      <c r="C87" s="420" t="s">
        <v>235</v>
      </c>
      <c r="D87" s="420"/>
      <c r="E87" s="420"/>
      <c r="F87" s="420"/>
      <c r="G87" s="420"/>
      <c r="H87" s="420"/>
      <c r="I87" s="420"/>
    </row>
    <row r="88" spans="1:9" x14ac:dyDescent="0.25">
      <c r="C88" s="418"/>
      <c r="D88" s="418"/>
      <c r="E88" s="418"/>
      <c r="F88" s="418"/>
      <c r="G88" s="418"/>
      <c r="H88" s="418"/>
      <c r="I88" s="418"/>
    </row>
    <row r="89" spans="1:9" x14ac:dyDescent="0.25">
      <c r="C89" s="420" t="s">
        <v>234</v>
      </c>
      <c r="D89" s="420"/>
      <c r="E89" s="420"/>
      <c r="F89" s="420"/>
      <c r="G89" s="420"/>
      <c r="H89" s="420"/>
      <c r="I89" s="420"/>
    </row>
    <row r="90" spans="1:9" x14ac:dyDescent="0.25">
      <c r="C90" s="418"/>
      <c r="D90" s="418"/>
      <c r="E90" s="418"/>
      <c r="F90" s="418"/>
      <c r="G90" s="418"/>
      <c r="H90" s="418"/>
      <c r="I90" s="418"/>
    </row>
    <row r="91" spans="1:9" x14ac:dyDescent="0.25">
      <c r="C91" s="420" t="s">
        <v>232</v>
      </c>
      <c r="D91" s="420"/>
      <c r="E91" s="420"/>
      <c r="F91" s="420"/>
      <c r="G91" s="420"/>
      <c r="H91" s="420"/>
      <c r="I91" s="127" t="s">
        <v>233</v>
      </c>
    </row>
    <row r="92" spans="1:9" x14ac:dyDescent="0.25">
      <c r="C92" s="388"/>
      <c r="D92" s="388"/>
      <c r="E92" s="388"/>
      <c r="F92" s="388"/>
      <c r="G92" s="388"/>
      <c r="H92" s="388"/>
      <c r="I92" s="139"/>
    </row>
    <row r="93" spans="1:9" x14ac:dyDescent="0.25">
      <c r="C93" s="420" t="s">
        <v>230</v>
      </c>
      <c r="D93" s="420"/>
      <c r="E93" s="419" t="s">
        <v>231</v>
      </c>
      <c r="F93" s="419"/>
      <c r="G93" s="419"/>
      <c r="H93" s="419"/>
      <c r="I93" s="419"/>
    </row>
    <row r="94" spans="1:9" x14ac:dyDescent="0.25">
      <c r="C94" s="418"/>
      <c r="D94" s="418"/>
      <c r="E94" s="418"/>
      <c r="F94" s="418"/>
      <c r="G94" s="418"/>
      <c r="H94" s="418"/>
      <c r="I94" s="418"/>
    </row>
    <row r="95" spans="1:9" x14ac:dyDescent="0.25">
      <c r="C95" s="419" t="s">
        <v>229</v>
      </c>
      <c r="D95" s="419"/>
      <c r="E95" s="419"/>
      <c r="F95" s="419"/>
      <c r="G95" s="419"/>
      <c r="H95" s="419"/>
      <c r="I95" s="419"/>
    </row>
    <row r="96" spans="1:9" x14ac:dyDescent="0.25">
      <c r="C96" s="418"/>
      <c r="D96" s="418"/>
      <c r="E96" s="418"/>
      <c r="F96" s="418"/>
      <c r="G96" s="418"/>
      <c r="H96" s="418"/>
      <c r="I96" s="418"/>
    </row>
    <row r="97" spans="2:9" ht="104.1" customHeight="1" x14ac:dyDescent="0.25">
      <c r="C97" s="390"/>
      <c r="D97" s="390"/>
      <c r="E97" s="390"/>
      <c r="F97" s="390"/>
      <c r="G97" s="390"/>
      <c r="H97" s="390"/>
      <c r="I97" s="390"/>
    </row>
    <row r="98" spans="2:9" s="2" customFormat="1" ht="20.100000000000001" customHeight="1" x14ac:dyDescent="0.25">
      <c r="B98" s="36" t="s">
        <v>220</v>
      </c>
      <c r="C98" s="404" t="s">
        <v>239</v>
      </c>
      <c r="D98" s="404"/>
      <c r="E98" s="404"/>
      <c r="F98" s="404"/>
      <c r="G98" s="404"/>
      <c r="H98" s="404"/>
      <c r="I98" s="404"/>
    </row>
    <row r="99" spans="2:9" x14ac:dyDescent="0.25">
      <c r="C99" s="421" t="s">
        <v>250</v>
      </c>
      <c r="D99" s="421"/>
      <c r="E99" s="421"/>
      <c r="F99" s="421"/>
      <c r="G99" s="421"/>
      <c r="H99" s="421"/>
      <c r="I99" s="421"/>
    </row>
    <row r="100" spans="2:9" x14ac:dyDescent="0.25">
      <c r="C100" s="418"/>
      <c r="D100" s="418"/>
      <c r="E100" s="418"/>
      <c r="F100" s="418"/>
      <c r="G100" s="418"/>
      <c r="H100" s="418"/>
      <c r="I100" s="418"/>
    </row>
    <row r="101" spans="2:9" x14ac:dyDescent="0.25">
      <c r="C101" s="420" t="s">
        <v>241</v>
      </c>
      <c r="D101" s="420"/>
      <c r="E101" s="420"/>
      <c r="F101" s="420" t="s">
        <v>242</v>
      </c>
      <c r="G101" s="420"/>
      <c r="H101" s="420" t="s">
        <v>243</v>
      </c>
      <c r="I101" s="420"/>
    </row>
    <row r="102" spans="2:9" x14ac:dyDescent="0.25">
      <c r="C102" s="418"/>
      <c r="D102" s="418"/>
      <c r="E102" s="418"/>
      <c r="F102" s="418"/>
      <c r="G102" s="418"/>
      <c r="H102" s="418"/>
      <c r="I102" s="418"/>
    </row>
    <row r="103" spans="2:9" x14ac:dyDescent="0.25">
      <c r="C103" s="420" t="s">
        <v>244</v>
      </c>
      <c r="D103" s="420"/>
      <c r="E103" s="420"/>
      <c r="F103" s="420" t="s">
        <v>245</v>
      </c>
      <c r="G103" s="420"/>
      <c r="H103" s="420"/>
      <c r="I103" s="420"/>
    </row>
    <row r="104" spans="2:9" x14ac:dyDescent="0.25">
      <c r="C104" s="418"/>
      <c r="D104" s="418"/>
      <c r="E104" s="418"/>
      <c r="F104" s="418"/>
      <c r="G104" s="418"/>
      <c r="H104" s="418"/>
      <c r="I104" s="418"/>
    </row>
    <row r="105" spans="2:9" x14ac:dyDescent="0.25">
      <c r="C105" s="420" t="s">
        <v>234</v>
      </c>
      <c r="D105" s="420"/>
      <c r="E105" s="420"/>
      <c r="F105" s="420"/>
      <c r="G105" s="420"/>
      <c r="H105" s="420"/>
      <c r="I105" s="420"/>
    </row>
    <row r="106" spans="2:9" x14ac:dyDescent="0.25">
      <c r="C106" s="418"/>
      <c r="D106" s="418"/>
      <c r="E106" s="418"/>
      <c r="F106" s="418"/>
      <c r="G106" s="418"/>
      <c r="H106" s="418"/>
      <c r="I106" s="418"/>
    </row>
    <row r="107" spans="2:9" x14ac:dyDescent="0.25">
      <c r="C107" s="420" t="s">
        <v>232</v>
      </c>
      <c r="D107" s="420"/>
      <c r="E107" s="420"/>
      <c r="F107" s="420"/>
      <c r="G107" s="420"/>
      <c r="H107" s="420"/>
      <c r="I107" s="127" t="s">
        <v>233</v>
      </c>
    </row>
    <row r="108" spans="2:9" x14ac:dyDescent="0.25">
      <c r="C108" s="388"/>
      <c r="D108" s="388"/>
      <c r="E108" s="388"/>
      <c r="F108" s="388"/>
      <c r="G108" s="388"/>
      <c r="H108" s="388"/>
      <c r="I108" s="139"/>
    </row>
    <row r="109" spans="2:9" x14ac:dyDescent="0.25">
      <c r="C109" s="420" t="s">
        <v>230</v>
      </c>
      <c r="D109" s="420"/>
      <c r="E109" s="419" t="s">
        <v>231</v>
      </c>
      <c r="F109" s="419"/>
      <c r="G109" s="419"/>
      <c r="H109" s="419"/>
      <c r="I109" s="419"/>
    </row>
    <row r="110" spans="2:9" x14ac:dyDescent="0.25">
      <c r="C110" s="418"/>
      <c r="D110" s="418"/>
      <c r="E110" s="418"/>
      <c r="F110" s="418"/>
      <c r="G110" s="418"/>
      <c r="H110" s="418"/>
      <c r="I110" s="418"/>
    </row>
    <row r="111" spans="2:9" x14ac:dyDescent="0.25">
      <c r="C111" s="419" t="s">
        <v>229</v>
      </c>
      <c r="D111" s="419"/>
      <c r="E111" s="419"/>
      <c r="F111" s="419"/>
      <c r="G111" s="419"/>
      <c r="H111" s="419"/>
      <c r="I111" s="419"/>
    </row>
    <row r="112" spans="2:9" x14ac:dyDescent="0.25">
      <c r="C112" s="418"/>
      <c r="D112" s="418"/>
      <c r="E112" s="418"/>
      <c r="F112" s="418"/>
      <c r="G112" s="418"/>
      <c r="H112" s="418"/>
      <c r="I112" s="418"/>
    </row>
    <row r="113" spans="1:9" x14ac:dyDescent="0.25">
      <c r="C113" s="205"/>
      <c r="D113" s="205"/>
      <c r="E113" s="205"/>
      <c r="F113" s="205"/>
      <c r="G113" s="205"/>
      <c r="H113" s="205"/>
      <c r="I113" s="205"/>
    </row>
    <row r="114" spans="1:9" ht="24.95" customHeight="1" x14ac:dyDescent="0.25">
      <c r="A114" s="36" t="s">
        <v>138</v>
      </c>
      <c r="B114" s="36" t="s">
        <v>216</v>
      </c>
      <c r="C114" s="422" t="s">
        <v>252</v>
      </c>
      <c r="D114" s="422"/>
      <c r="E114" s="422"/>
      <c r="F114" s="422"/>
      <c r="G114" s="422"/>
      <c r="H114" s="422"/>
      <c r="I114" s="422"/>
    </row>
    <row r="115" spans="1:9" x14ac:dyDescent="0.25">
      <c r="C115" s="205"/>
      <c r="D115" s="205"/>
      <c r="E115" s="205"/>
      <c r="F115" s="205"/>
      <c r="G115" s="205"/>
      <c r="H115" s="205"/>
      <c r="I115" s="205"/>
    </row>
    <row r="116" spans="1:9" ht="24.95" customHeight="1" x14ac:dyDescent="0.25">
      <c r="A116" s="36"/>
      <c r="B116" s="36"/>
      <c r="C116" s="129" t="s">
        <v>253</v>
      </c>
      <c r="D116" s="408" t="s">
        <v>87</v>
      </c>
      <c r="E116" s="391"/>
      <c r="F116" s="391"/>
      <c r="G116" s="391"/>
      <c r="H116" s="391"/>
      <c r="I116" s="391"/>
    </row>
    <row r="117" spans="1:9" ht="15" customHeight="1" x14ac:dyDescent="0.25">
      <c r="A117" s="36"/>
      <c r="B117" s="36"/>
      <c r="C117" s="351" t="s">
        <v>254</v>
      </c>
      <c r="D117" s="395" t="s">
        <v>293</v>
      </c>
      <c r="E117" s="395"/>
      <c r="F117" s="395"/>
      <c r="G117" s="395"/>
      <c r="H117" s="395"/>
      <c r="I117" s="395"/>
    </row>
    <row r="118" spans="1:9" x14ac:dyDescent="0.25">
      <c r="A118" s="36"/>
      <c r="B118" s="36"/>
      <c r="C118" s="423"/>
      <c r="D118" s="397"/>
      <c r="E118" s="397"/>
      <c r="F118" s="397"/>
      <c r="G118" s="397"/>
      <c r="H118" s="397"/>
      <c r="I118" s="397"/>
    </row>
    <row r="119" spans="1:9" x14ac:dyDescent="0.25">
      <c r="A119" s="36"/>
      <c r="B119" s="36"/>
      <c r="C119" s="353"/>
      <c r="D119" s="397"/>
      <c r="E119" s="397"/>
      <c r="F119" s="397"/>
      <c r="G119" s="397"/>
      <c r="H119" s="397"/>
      <c r="I119" s="397"/>
    </row>
    <row r="120" spans="1:9" x14ac:dyDescent="0.25">
      <c r="A120" s="36"/>
      <c r="B120" s="36"/>
      <c r="C120" s="351" t="s">
        <v>255</v>
      </c>
      <c r="D120" s="401" t="s">
        <v>294</v>
      </c>
      <c r="E120" s="395"/>
      <c r="F120" s="395"/>
      <c r="G120" s="395"/>
      <c r="H120" s="395"/>
      <c r="I120" s="395"/>
    </row>
    <row r="121" spans="1:9" x14ac:dyDescent="0.25">
      <c r="A121" s="36"/>
      <c r="B121" s="36"/>
      <c r="C121" s="423"/>
      <c r="D121" s="402"/>
      <c r="E121" s="397"/>
      <c r="F121" s="397"/>
      <c r="G121" s="397"/>
      <c r="H121" s="397"/>
      <c r="I121" s="397"/>
    </row>
    <row r="122" spans="1:9" x14ac:dyDescent="0.25">
      <c r="A122" s="36"/>
      <c r="B122" s="36"/>
      <c r="C122" s="353"/>
      <c r="D122" s="403"/>
      <c r="E122" s="399"/>
      <c r="F122" s="399"/>
      <c r="G122" s="399"/>
      <c r="H122" s="399"/>
      <c r="I122" s="399"/>
    </row>
    <row r="123" spans="1:9" x14ac:dyDescent="0.25">
      <c r="A123" s="36"/>
      <c r="B123" s="36"/>
      <c r="C123" s="205"/>
      <c r="D123" s="205"/>
      <c r="E123" s="205"/>
      <c r="F123" s="205"/>
      <c r="G123" s="205"/>
      <c r="H123" s="205"/>
      <c r="I123" s="205"/>
    </row>
    <row r="124" spans="1:9" s="2" customFormat="1" ht="20.100000000000001" customHeight="1" x14ac:dyDescent="0.25">
      <c r="B124" s="36" t="s">
        <v>218</v>
      </c>
      <c r="C124" s="404" t="s">
        <v>256</v>
      </c>
      <c r="D124" s="404"/>
      <c r="E124" s="404"/>
      <c r="F124" s="404"/>
      <c r="G124" s="404"/>
      <c r="H124" s="404"/>
      <c r="I124" s="404"/>
    </row>
    <row r="125" spans="1:9" ht="15" customHeight="1" x14ac:dyDescent="0.25">
      <c r="C125" s="405" t="s">
        <v>257</v>
      </c>
      <c r="D125" s="405"/>
      <c r="E125" s="405"/>
      <c r="F125" s="405"/>
      <c r="G125" s="405"/>
      <c r="H125" s="405"/>
      <c r="I125" s="405"/>
    </row>
    <row r="126" spans="1:9" x14ac:dyDescent="0.25">
      <c r="C126" s="405"/>
      <c r="D126" s="405"/>
      <c r="E126" s="405"/>
      <c r="F126" s="405"/>
      <c r="G126" s="405"/>
      <c r="H126" s="405"/>
      <c r="I126" s="405"/>
    </row>
    <row r="127" spans="1:9" x14ac:dyDescent="0.25">
      <c r="C127" s="405"/>
      <c r="D127" s="405"/>
      <c r="E127" s="405"/>
      <c r="F127" s="405"/>
      <c r="G127" s="405"/>
      <c r="H127" s="405"/>
      <c r="I127" s="405"/>
    </row>
    <row r="128" spans="1:9" x14ac:dyDescent="0.25">
      <c r="C128" s="405"/>
      <c r="D128" s="405"/>
      <c r="E128" s="405"/>
      <c r="F128" s="405"/>
      <c r="G128" s="405"/>
      <c r="H128" s="405"/>
      <c r="I128" s="405"/>
    </row>
    <row r="129" spans="2:9" x14ac:dyDescent="0.25">
      <c r="C129" s="405"/>
      <c r="D129" s="405"/>
      <c r="E129" s="405"/>
      <c r="F129" s="405"/>
      <c r="G129" s="405"/>
      <c r="H129" s="405"/>
      <c r="I129" s="405"/>
    </row>
    <row r="130" spans="2:9" x14ac:dyDescent="0.25">
      <c r="C130" s="405"/>
      <c r="D130" s="405"/>
      <c r="E130" s="405"/>
      <c r="F130" s="405"/>
      <c r="G130" s="405"/>
      <c r="H130" s="405"/>
      <c r="I130" s="405"/>
    </row>
    <row r="131" spans="2:9" x14ac:dyDescent="0.25">
      <c r="C131" s="405"/>
      <c r="D131" s="405"/>
      <c r="E131" s="405"/>
      <c r="F131" s="405"/>
      <c r="G131" s="405"/>
      <c r="H131" s="405"/>
      <c r="I131" s="405"/>
    </row>
    <row r="132" spans="2:9" x14ac:dyDescent="0.25">
      <c r="C132" s="405"/>
      <c r="D132" s="405"/>
      <c r="E132" s="405"/>
      <c r="F132" s="405"/>
      <c r="G132" s="405"/>
      <c r="H132" s="405"/>
      <c r="I132" s="405"/>
    </row>
    <row r="133" spans="2:9" x14ac:dyDescent="0.25">
      <c r="C133" s="405"/>
      <c r="D133" s="405"/>
      <c r="E133" s="405"/>
      <c r="F133" s="405"/>
      <c r="G133" s="405"/>
      <c r="H133" s="405"/>
      <c r="I133" s="405"/>
    </row>
    <row r="134" spans="2:9" x14ac:dyDescent="0.25">
      <c r="C134" s="405"/>
      <c r="D134" s="405"/>
      <c r="E134" s="405"/>
      <c r="F134" s="405"/>
      <c r="G134" s="405"/>
      <c r="H134" s="405"/>
      <c r="I134" s="405"/>
    </row>
    <row r="135" spans="2:9" x14ac:dyDescent="0.25">
      <c r="C135" s="405"/>
      <c r="D135" s="405"/>
      <c r="E135" s="405"/>
      <c r="F135" s="405"/>
      <c r="G135" s="405"/>
      <c r="H135" s="405"/>
      <c r="I135" s="405"/>
    </row>
    <row r="136" spans="2:9" x14ac:dyDescent="0.25">
      <c r="C136" s="405"/>
      <c r="D136" s="405"/>
      <c r="E136" s="405"/>
      <c r="F136" s="405"/>
      <c r="G136" s="405"/>
      <c r="H136" s="405"/>
      <c r="I136" s="405"/>
    </row>
    <row r="137" spans="2:9" ht="14.1" customHeight="1" x14ac:dyDescent="0.25">
      <c r="C137" s="205"/>
      <c r="D137" s="205"/>
      <c r="E137" s="205"/>
      <c r="F137" s="205"/>
      <c r="G137" s="205"/>
      <c r="H137" s="205"/>
      <c r="I137" s="205"/>
    </row>
    <row r="138" spans="2:9" s="2" customFormat="1" ht="20.100000000000001" customHeight="1" x14ac:dyDescent="0.25">
      <c r="B138" s="36" t="s">
        <v>220</v>
      </c>
      <c r="C138" s="404" t="s">
        <v>258</v>
      </c>
      <c r="D138" s="404"/>
      <c r="E138" s="404"/>
      <c r="F138" s="404"/>
      <c r="G138" s="404"/>
      <c r="H138" s="404"/>
      <c r="I138" s="404"/>
    </row>
    <row r="139" spans="2:9" ht="24.95" customHeight="1" x14ac:dyDescent="0.25">
      <c r="C139" s="391" t="s">
        <v>259</v>
      </c>
      <c r="D139" s="392"/>
      <c r="E139" s="393" t="s">
        <v>260</v>
      </c>
      <c r="F139" s="394"/>
      <c r="G139" s="394"/>
      <c r="H139" s="394"/>
      <c r="I139" s="394"/>
    </row>
    <row r="140" spans="2:9" x14ac:dyDescent="0.25">
      <c r="C140" s="395" t="s">
        <v>291</v>
      </c>
      <c r="D140" s="396"/>
      <c r="E140" s="401" t="s">
        <v>261</v>
      </c>
      <c r="F140" s="395"/>
      <c r="G140" s="395"/>
      <c r="H140" s="395"/>
      <c r="I140" s="395"/>
    </row>
    <row r="141" spans="2:9" x14ac:dyDescent="0.25">
      <c r="C141" s="397"/>
      <c r="D141" s="398"/>
      <c r="E141" s="402"/>
      <c r="F141" s="397"/>
      <c r="G141" s="397"/>
      <c r="H141" s="397"/>
      <c r="I141" s="397"/>
    </row>
    <row r="142" spans="2:9" x14ac:dyDescent="0.25">
      <c r="C142" s="399"/>
      <c r="D142" s="400"/>
      <c r="E142" s="402"/>
      <c r="F142" s="397"/>
      <c r="G142" s="397"/>
      <c r="H142" s="397"/>
      <c r="I142" s="397"/>
    </row>
    <row r="143" spans="2:9" x14ac:dyDescent="0.25">
      <c r="C143" s="395" t="s">
        <v>292</v>
      </c>
      <c r="D143" s="396"/>
      <c r="E143" s="401" t="s">
        <v>262</v>
      </c>
      <c r="F143" s="395"/>
      <c r="G143" s="395"/>
      <c r="H143" s="395"/>
      <c r="I143" s="395"/>
    </row>
    <row r="144" spans="2:9" x14ac:dyDescent="0.25">
      <c r="C144" s="397"/>
      <c r="D144" s="398"/>
      <c r="E144" s="402"/>
      <c r="F144" s="397"/>
      <c r="G144" s="397"/>
      <c r="H144" s="397"/>
      <c r="I144" s="397"/>
    </row>
    <row r="145" spans="2:9" x14ac:dyDescent="0.25">
      <c r="C145" s="399"/>
      <c r="D145" s="400"/>
      <c r="E145" s="403"/>
      <c r="F145" s="399"/>
      <c r="G145" s="399"/>
      <c r="H145" s="399"/>
      <c r="I145" s="399"/>
    </row>
    <row r="146" spans="2:9" ht="41.1" customHeight="1" x14ac:dyDescent="0.25">
      <c r="C146" s="204"/>
      <c r="D146" s="204"/>
      <c r="E146" s="204"/>
      <c r="F146" s="204"/>
      <c r="G146" s="204"/>
      <c r="H146" s="204"/>
      <c r="I146" s="204"/>
    </row>
    <row r="147" spans="2:9" s="2" customFormat="1" ht="20.100000000000001" customHeight="1" x14ac:dyDescent="0.25">
      <c r="B147" s="36" t="s">
        <v>263</v>
      </c>
      <c r="C147" s="404" t="s">
        <v>264</v>
      </c>
      <c r="D147" s="404"/>
      <c r="E147" s="404"/>
      <c r="F147" s="404"/>
      <c r="G147" s="404"/>
      <c r="H147" s="404"/>
      <c r="I147" s="404"/>
    </row>
    <row r="148" spans="2:9" x14ac:dyDescent="0.25">
      <c r="C148" s="405" t="s">
        <v>265</v>
      </c>
      <c r="D148" s="405"/>
      <c r="E148" s="405"/>
      <c r="F148" s="405"/>
      <c r="G148" s="405"/>
      <c r="H148" s="405"/>
      <c r="I148" s="405"/>
    </row>
    <row r="149" spans="2:9" x14ac:dyDescent="0.25">
      <c r="C149" s="405"/>
      <c r="D149" s="405"/>
      <c r="E149" s="405"/>
      <c r="F149" s="405"/>
      <c r="G149" s="405"/>
      <c r="H149" s="405"/>
      <c r="I149" s="405"/>
    </row>
    <row r="150" spans="2:9" x14ac:dyDescent="0.25">
      <c r="C150" s="405"/>
      <c r="D150" s="405"/>
      <c r="E150" s="405"/>
      <c r="F150" s="405"/>
      <c r="G150" s="405"/>
      <c r="H150" s="405"/>
      <c r="I150" s="405"/>
    </row>
    <row r="151" spans="2:9" x14ac:dyDescent="0.25">
      <c r="C151" s="405"/>
      <c r="D151" s="405"/>
      <c r="E151" s="405"/>
      <c r="F151" s="405"/>
      <c r="G151" s="405"/>
      <c r="H151" s="405"/>
      <c r="I151" s="405"/>
    </row>
    <row r="152" spans="2:9" x14ac:dyDescent="0.25">
      <c r="C152" s="405"/>
      <c r="D152" s="405"/>
      <c r="E152" s="405"/>
      <c r="F152" s="405"/>
      <c r="G152" s="405"/>
      <c r="H152" s="405"/>
      <c r="I152" s="405"/>
    </row>
    <row r="153" spans="2:9" x14ac:dyDescent="0.25">
      <c r="C153" s="405"/>
      <c r="D153" s="405"/>
      <c r="E153" s="405"/>
      <c r="F153" s="405"/>
      <c r="G153" s="405"/>
      <c r="H153" s="405"/>
      <c r="I153" s="405"/>
    </row>
    <row r="154" spans="2:9" x14ac:dyDescent="0.25">
      <c r="C154" s="205"/>
      <c r="D154" s="205"/>
      <c r="E154" s="205"/>
      <c r="F154" s="205"/>
      <c r="G154" s="205"/>
      <c r="H154" s="205"/>
      <c r="I154" s="205"/>
    </row>
    <row r="155" spans="2:9" ht="24.95" customHeight="1" x14ac:dyDescent="0.25">
      <c r="C155" s="391" t="s">
        <v>259</v>
      </c>
      <c r="D155" s="392"/>
      <c r="E155" s="393" t="s">
        <v>260</v>
      </c>
      <c r="F155" s="394"/>
      <c r="G155" s="394"/>
      <c r="H155" s="394"/>
      <c r="I155" s="394"/>
    </row>
    <row r="156" spans="2:9" x14ac:dyDescent="0.25">
      <c r="C156" s="395" t="s">
        <v>287</v>
      </c>
      <c r="D156" s="396"/>
      <c r="E156" s="401" t="s">
        <v>266</v>
      </c>
      <c r="F156" s="395"/>
      <c r="G156" s="395"/>
      <c r="H156" s="395"/>
      <c r="I156" s="395"/>
    </row>
    <row r="157" spans="2:9" x14ac:dyDescent="0.25">
      <c r="C157" s="397"/>
      <c r="D157" s="398"/>
      <c r="E157" s="402"/>
      <c r="F157" s="397"/>
      <c r="G157" s="397"/>
      <c r="H157" s="397"/>
      <c r="I157" s="397"/>
    </row>
    <row r="158" spans="2:9" x14ac:dyDescent="0.25">
      <c r="C158" s="399"/>
      <c r="D158" s="400"/>
      <c r="E158" s="403"/>
      <c r="F158" s="399"/>
      <c r="G158" s="399"/>
      <c r="H158" s="399"/>
      <c r="I158" s="399"/>
    </row>
    <row r="159" spans="2:9" x14ac:dyDescent="0.25">
      <c r="C159" s="395" t="s">
        <v>288</v>
      </c>
      <c r="D159" s="396"/>
      <c r="E159" s="401" t="s">
        <v>267</v>
      </c>
      <c r="F159" s="395"/>
      <c r="G159" s="395"/>
      <c r="H159" s="395"/>
      <c r="I159" s="395"/>
    </row>
    <row r="160" spans="2:9" x14ac:dyDescent="0.25">
      <c r="C160" s="397"/>
      <c r="D160" s="398"/>
      <c r="E160" s="402"/>
      <c r="F160" s="397"/>
      <c r="G160" s="397"/>
      <c r="H160" s="397"/>
      <c r="I160" s="397"/>
    </row>
    <row r="161" spans="3:9" x14ac:dyDescent="0.25">
      <c r="C161" s="399"/>
      <c r="D161" s="400"/>
      <c r="E161" s="403"/>
      <c r="F161" s="399"/>
      <c r="G161" s="399"/>
      <c r="H161" s="399"/>
      <c r="I161" s="399"/>
    </row>
    <row r="162" spans="3:9" x14ac:dyDescent="0.25">
      <c r="C162" s="395" t="s">
        <v>289</v>
      </c>
      <c r="D162" s="396"/>
      <c r="E162" s="401" t="s">
        <v>268</v>
      </c>
      <c r="F162" s="395"/>
      <c r="G162" s="395"/>
      <c r="H162" s="395"/>
      <c r="I162" s="395"/>
    </row>
    <row r="163" spans="3:9" x14ac:dyDescent="0.25">
      <c r="C163" s="397"/>
      <c r="D163" s="398"/>
      <c r="E163" s="402"/>
      <c r="F163" s="397"/>
      <c r="G163" s="397"/>
      <c r="H163" s="397"/>
      <c r="I163" s="397"/>
    </row>
    <row r="164" spans="3:9" x14ac:dyDescent="0.25">
      <c r="C164" s="399"/>
      <c r="D164" s="400"/>
      <c r="E164" s="403"/>
      <c r="F164" s="399"/>
      <c r="G164" s="399"/>
      <c r="H164" s="399"/>
      <c r="I164" s="399"/>
    </row>
    <row r="165" spans="3:9" x14ac:dyDescent="0.25">
      <c r="C165" s="395" t="s">
        <v>290</v>
      </c>
      <c r="D165" s="396"/>
      <c r="E165" s="401" t="s">
        <v>269</v>
      </c>
      <c r="F165" s="395"/>
      <c r="G165" s="395"/>
      <c r="H165" s="395"/>
      <c r="I165" s="395"/>
    </row>
    <row r="166" spans="3:9" x14ac:dyDescent="0.25">
      <c r="C166" s="397"/>
      <c r="D166" s="398"/>
      <c r="E166" s="402"/>
      <c r="F166" s="397"/>
      <c r="G166" s="397"/>
      <c r="H166" s="397"/>
      <c r="I166" s="397"/>
    </row>
    <row r="167" spans="3:9" x14ac:dyDescent="0.25">
      <c r="C167" s="399"/>
      <c r="D167" s="400"/>
      <c r="E167" s="403"/>
      <c r="F167" s="399"/>
      <c r="G167" s="399"/>
      <c r="H167" s="399"/>
      <c r="I167" s="399"/>
    </row>
    <row r="169" spans="3:9" ht="24.95" customHeight="1" x14ac:dyDescent="0.25">
      <c r="C169" s="391" t="s">
        <v>259</v>
      </c>
      <c r="D169" s="392"/>
      <c r="E169" s="393" t="s">
        <v>260</v>
      </c>
      <c r="F169" s="394"/>
      <c r="G169" s="394"/>
      <c r="H169" s="394"/>
      <c r="I169" s="394"/>
    </row>
    <row r="170" spans="3:9" ht="15" customHeight="1" x14ac:dyDescent="0.25">
      <c r="C170" s="395" t="s">
        <v>287</v>
      </c>
      <c r="D170" s="396"/>
      <c r="E170" s="401" t="s">
        <v>377</v>
      </c>
      <c r="F170" s="395"/>
      <c r="G170" s="395"/>
      <c r="H170" s="395"/>
      <c r="I170" s="395"/>
    </row>
    <row r="171" spans="3:9" x14ac:dyDescent="0.25">
      <c r="C171" s="397"/>
      <c r="D171" s="398"/>
      <c r="E171" s="402"/>
      <c r="F171" s="397"/>
      <c r="G171" s="397"/>
      <c r="H171" s="397"/>
      <c r="I171" s="397"/>
    </row>
    <row r="172" spans="3:9" ht="15" customHeight="1" x14ac:dyDescent="0.25">
      <c r="C172" s="399"/>
      <c r="D172" s="400"/>
      <c r="E172" s="402"/>
      <c r="F172" s="397"/>
      <c r="G172" s="397"/>
      <c r="H172" s="397"/>
      <c r="I172" s="397"/>
    </row>
    <row r="173" spans="3:9" ht="15" customHeight="1" x14ac:dyDescent="0.25">
      <c r="C173" s="395" t="s">
        <v>288</v>
      </c>
      <c r="D173" s="396"/>
      <c r="E173" s="401" t="s">
        <v>270</v>
      </c>
      <c r="F173" s="395"/>
      <c r="G173" s="395"/>
      <c r="H173" s="395"/>
      <c r="I173" s="395"/>
    </row>
    <row r="174" spans="3:9" ht="15" customHeight="1" x14ac:dyDescent="0.25">
      <c r="C174" s="397"/>
      <c r="D174" s="398"/>
      <c r="E174" s="402"/>
      <c r="F174" s="397"/>
      <c r="G174" s="397"/>
      <c r="H174" s="397"/>
      <c r="I174" s="397"/>
    </row>
    <row r="175" spans="3:9" x14ac:dyDescent="0.25">
      <c r="C175" s="399"/>
      <c r="D175" s="400"/>
      <c r="E175" s="403"/>
      <c r="F175" s="399"/>
      <c r="G175" s="399"/>
      <c r="H175" s="399"/>
      <c r="I175" s="399"/>
    </row>
    <row r="176" spans="3:9" ht="15" customHeight="1" x14ac:dyDescent="0.25">
      <c r="C176" s="395" t="s">
        <v>289</v>
      </c>
      <c r="D176" s="396"/>
      <c r="E176" s="401" t="s">
        <v>271</v>
      </c>
      <c r="F176" s="395"/>
      <c r="G176" s="395"/>
      <c r="H176" s="395"/>
      <c r="I176" s="395"/>
    </row>
    <row r="177" spans="2:9" x14ac:dyDescent="0.25">
      <c r="C177" s="397"/>
      <c r="D177" s="398"/>
      <c r="E177" s="402"/>
      <c r="F177" s="397"/>
      <c r="G177" s="397"/>
      <c r="H177" s="397"/>
      <c r="I177" s="397"/>
    </row>
    <row r="178" spans="2:9" x14ac:dyDescent="0.25">
      <c r="C178" s="399"/>
      <c r="D178" s="400"/>
      <c r="E178" s="403"/>
      <c r="F178" s="399"/>
      <c r="G178" s="399"/>
      <c r="H178" s="399"/>
      <c r="I178" s="399"/>
    </row>
    <row r="179" spans="2:9" ht="15" customHeight="1" x14ac:dyDescent="0.25">
      <c r="C179" s="395" t="s">
        <v>290</v>
      </c>
      <c r="D179" s="396"/>
      <c r="E179" s="401" t="s">
        <v>272</v>
      </c>
      <c r="F179" s="395"/>
      <c r="G179" s="395"/>
      <c r="H179" s="395"/>
      <c r="I179" s="395"/>
    </row>
    <row r="180" spans="2:9" x14ac:dyDescent="0.25">
      <c r="C180" s="397"/>
      <c r="D180" s="398"/>
      <c r="E180" s="402"/>
      <c r="F180" s="397"/>
      <c r="G180" s="397"/>
      <c r="H180" s="397"/>
      <c r="I180" s="397"/>
    </row>
    <row r="181" spans="2:9" x14ac:dyDescent="0.25">
      <c r="C181" s="399"/>
      <c r="D181" s="400"/>
      <c r="E181" s="403"/>
      <c r="F181" s="399"/>
      <c r="G181" s="399"/>
      <c r="H181" s="399"/>
      <c r="I181" s="399"/>
    </row>
    <row r="183" spans="2:9" s="2" customFormat="1" ht="20.100000000000001" customHeight="1" x14ac:dyDescent="0.25">
      <c r="B183" s="36" t="s">
        <v>273</v>
      </c>
      <c r="C183" s="404" t="s">
        <v>274</v>
      </c>
      <c r="D183" s="404"/>
      <c r="E183" s="404"/>
      <c r="F183" s="404"/>
      <c r="G183" s="404"/>
      <c r="H183" s="404"/>
      <c r="I183" s="404"/>
    </row>
    <row r="184" spans="2:9" ht="15" customHeight="1" x14ac:dyDescent="0.25">
      <c r="C184" s="417" t="s">
        <v>275</v>
      </c>
      <c r="D184" s="417"/>
      <c r="E184" s="417"/>
      <c r="F184" s="417"/>
      <c r="G184" s="417"/>
      <c r="H184" s="417"/>
      <c r="I184" s="417"/>
    </row>
    <row r="185" spans="2:9" x14ac:dyDescent="0.25">
      <c r="C185" s="417"/>
      <c r="D185" s="417"/>
      <c r="E185" s="417"/>
      <c r="F185" s="417"/>
      <c r="G185" s="417"/>
      <c r="H185" s="417"/>
      <c r="I185" s="417"/>
    </row>
    <row r="186" spans="2:9" x14ac:dyDescent="0.25">
      <c r="C186" s="417"/>
      <c r="D186" s="417"/>
      <c r="E186" s="417"/>
      <c r="F186" s="417"/>
      <c r="G186" s="417"/>
      <c r="H186" s="417"/>
      <c r="I186" s="417"/>
    </row>
    <row r="187" spans="2:9" x14ac:dyDescent="0.25">
      <c r="C187" s="205"/>
      <c r="D187" s="205"/>
      <c r="E187" s="205"/>
      <c r="F187" s="205"/>
      <c r="G187" s="205"/>
      <c r="H187" s="205"/>
      <c r="I187" s="205"/>
    </row>
    <row r="188" spans="2:9" ht="24.95" customHeight="1" x14ac:dyDescent="0.25">
      <c r="C188" s="391" t="s">
        <v>276</v>
      </c>
      <c r="D188" s="392"/>
      <c r="E188" s="393" t="s">
        <v>87</v>
      </c>
      <c r="F188" s="394"/>
      <c r="G188" s="394"/>
      <c r="H188" s="394"/>
      <c r="I188" s="394"/>
    </row>
    <row r="189" spans="2:9" ht="15" customHeight="1" x14ac:dyDescent="0.25">
      <c r="C189" s="406" t="s">
        <v>277</v>
      </c>
      <c r="D189" s="407"/>
      <c r="E189" s="410" t="s">
        <v>278</v>
      </c>
      <c r="F189" s="406"/>
      <c r="G189" s="406"/>
      <c r="H189" s="406"/>
      <c r="I189" s="406"/>
    </row>
    <row r="190" spans="2:9" ht="15" customHeight="1" x14ac:dyDescent="0.25">
      <c r="C190" s="406" t="s">
        <v>279</v>
      </c>
      <c r="D190" s="407"/>
      <c r="E190" s="410" t="s">
        <v>283</v>
      </c>
      <c r="F190" s="406"/>
      <c r="G190" s="406"/>
      <c r="H190" s="406"/>
      <c r="I190" s="406"/>
    </row>
    <row r="191" spans="2:9" x14ac:dyDescent="0.25">
      <c r="C191" s="406" t="s">
        <v>280</v>
      </c>
      <c r="D191" s="407"/>
      <c r="E191" s="410" t="s">
        <v>284</v>
      </c>
      <c r="F191" s="406"/>
      <c r="G191" s="406"/>
      <c r="H191" s="406"/>
      <c r="I191" s="406"/>
    </row>
    <row r="192" spans="2:9" x14ac:dyDescent="0.25">
      <c r="C192" s="406" t="s">
        <v>281</v>
      </c>
      <c r="D192" s="407"/>
      <c r="E192" s="410" t="s">
        <v>285</v>
      </c>
      <c r="F192" s="406"/>
      <c r="G192" s="406"/>
      <c r="H192" s="406"/>
      <c r="I192" s="406"/>
    </row>
    <row r="193" spans="2:9" x14ac:dyDescent="0.25">
      <c r="C193" s="406" t="s">
        <v>282</v>
      </c>
      <c r="D193" s="407"/>
      <c r="E193" s="410" t="s">
        <v>286</v>
      </c>
      <c r="F193" s="406"/>
      <c r="G193" s="406"/>
      <c r="H193" s="406"/>
      <c r="I193" s="406"/>
    </row>
    <row r="194" spans="2:9" ht="59.1" customHeight="1" x14ac:dyDescent="0.25">
      <c r="C194" s="204"/>
      <c r="D194" s="204"/>
      <c r="E194" s="204"/>
      <c r="F194" s="204"/>
      <c r="G194" s="204"/>
      <c r="H194" s="204"/>
      <c r="I194" s="204"/>
    </row>
    <row r="195" spans="2:9" ht="45.95" customHeight="1" x14ac:dyDescent="0.25">
      <c r="C195" s="391" t="s">
        <v>308</v>
      </c>
      <c r="D195" s="392"/>
      <c r="E195" s="408" t="s">
        <v>87</v>
      </c>
      <c r="F195" s="391"/>
      <c r="G195" s="392"/>
      <c r="H195" s="409" t="s">
        <v>295</v>
      </c>
      <c r="I195" s="409"/>
    </row>
    <row r="196" spans="2:9" ht="48.95" customHeight="1" x14ac:dyDescent="0.25">
      <c r="C196" s="406" t="s">
        <v>296</v>
      </c>
      <c r="D196" s="407"/>
      <c r="E196" s="410" t="s">
        <v>300</v>
      </c>
      <c r="F196" s="406"/>
      <c r="G196" s="407"/>
      <c r="H196" s="410" t="s">
        <v>304</v>
      </c>
      <c r="I196" s="406"/>
    </row>
    <row r="197" spans="2:9" ht="48.95" customHeight="1" x14ac:dyDescent="0.25">
      <c r="C197" s="406" t="s">
        <v>297</v>
      </c>
      <c r="D197" s="407"/>
      <c r="E197" s="410" t="s">
        <v>301</v>
      </c>
      <c r="F197" s="406"/>
      <c r="G197" s="407"/>
      <c r="H197" s="410" t="s">
        <v>305</v>
      </c>
      <c r="I197" s="406"/>
    </row>
    <row r="198" spans="2:9" ht="57" customHeight="1" x14ac:dyDescent="0.25">
      <c r="C198" s="406" t="s">
        <v>298</v>
      </c>
      <c r="D198" s="407"/>
      <c r="E198" s="410" t="s">
        <v>302</v>
      </c>
      <c r="F198" s="406"/>
      <c r="G198" s="407"/>
      <c r="H198" s="410" t="s">
        <v>306</v>
      </c>
      <c r="I198" s="406"/>
    </row>
    <row r="199" spans="2:9" ht="60" customHeight="1" x14ac:dyDescent="0.25">
      <c r="C199" s="406" t="s">
        <v>299</v>
      </c>
      <c r="D199" s="407"/>
      <c r="E199" s="410" t="s">
        <v>303</v>
      </c>
      <c r="F199" s="406"/>
      <c r="G199" s="407"/>
      <c r="H199" s="410" t="s">
        <v>307</v>
      </c>
      <c r="I199" s="406"/>
    </row>
    <row r="200" spans="2:9" x14ac:dyDescent="0.25">
      <c r="C200" s="240"/>
      <c r="D200" s="240"/>
      <c r="E200" s="240"/>
      <c r="F200" s="240"/>
      <c r="G200" s="240"/>
      <c r="H200" s="240"/>
      <c r="I200" s="240"/>
    </row>
    <row r="201" spans="2:9" ht="45.95" customHeight="1" x14ac:dyDescent="0.25">
      <c r="C201" s="391" t="s">
        <v>309</v>
      </c>
      <c r="D201" s="392"/>
      <c r="E201" s="408" t="s">
        <v>87</v>
      </c>
      <c r="F201" s="391"/>
      <c r="G201" s="392"/>
      <c r="H201" s="409" t="s">
        <v>295</v>
      </c>
      <c r="I201" s="409"/>
    </row>
    <row r="202" spans="2:9" ht="38.1" customHeight="1" x14ac:dyDescent="0.25">
      <c r="C202" s="406" t="s">
        <v>310</v>
      </c>
      <c r="D202" s="407"/>
      <c r="E202" s="410" t="s">
        <v>311</v>
      </c>
      <c r="F202" s="406"/>
      <c r="G202" s="407"/>
      <c r="H202" s="410" t="s">
        <v>312</v>
      </c>
      <c r="I202" s="406"/>
    </row>
    <row r="203" spans="2:9" ht="60.95" customHeight="1" x14ac:dyDescent="0.25">
      <c r="C203" s="406" t="s">
        <v>313</v>
      </c>
      <c r="D203" s="407"/>
      <c r="E203" s="410" t="s">
        <v>314</v>
      </c>
      <c r="F203" s="406"/>
      <c r="G203" s="407"/>
      <c r="H203" s="410" t="s">
        <v>315</v>
      </c>
      <c r="I203" s="406"/>
    </row>
    <row r="204" spans="2:9" ht="57" customHeight="1" x14ac:dyDescent="0.25">
      <c r="C204" s="406" t="s">
        <v>316</v>
      </c>
      <c r="D204" s="407"/>
      <c r="E204" s="410" t="s">
        <v>317</v>
      </c>
      <c r="F204" s="406"/>
      <c r="G204" s="407"/>
      <c r="H204" s="410" t="s">
        <v>306</v>
      </c>
      <c r="I204" s="406"/>
    </row>
    <row r="205" spans="2:9" ht="60" customHeight="1" x14ac:dyDescent="0.25">
      <c r="C205" s="406" t="s">
        <v>318</v>
      </c>
      <c r="D205" s="407"/>
      <c r="E205" s="410" t="s">
        <v>319</v>
      </c>
      <c r="F205" s="406"/>
      <c r="G205" s="407"/>
      <c r="H205" s="410" t="s">
        <v>320</v>
      </c>
      <c r="I205" s="406"/>
    </row>
    <row r="206" spans="2:9" x14ac:dyDescent="0.25">
      <c r="C206" s="416" t="s">
        <v>321</v>
      </c>
      <c r="D206" s="416"/>
      <c r="E206" s="416"/>
      <c r="F206" s="416"/>
      <c r="G206" s="416"/>
      <c r="H206" s="416"/>
      <c r="I206" s="416"/>
    </row>
    <row r="207" spans="2:9" x14ac:dyDescent="0.25">
      <c r="C207" s="205"/>
      <c r="D207" s="205"/>
      <c r="E207" s="205"/>
      <c r="F207" s="205"/>
      <c r="G207" s="205"/>
      <c r="H207" s="205"/>
      <c r="I207" s="205"/>
    </row>
    <row r="208" spans="2:9" s="2" customFormat="1" ht="20.100000000000001" customHeight="1" x14ac:dyDescent="0.25">
      <c r="B208" s="36" t="s">
        <v>322</v>
      </c>
      <c r="C208" s="404" t="s">
        <v>323</v>
      </c>
      <c r="D208" s="404"/>
      <c r="E208" s="404"/>
      <c r="F208" s="404"/>
      <c r="G208" s="404"/>
      <c r="H208" s="404"/>
      <c r="I208" s="404"/>
    </row>
    <row r="209" spans="3:9" ht="15" customHeight="1" x14ac:dyDescent="0.25">
      <c r="C209" s="417" t="s">
        <v>324</v>
      </c>
      <c r="D209" s="417"/>
      <c r="E209" s="417"/>
      <c r="F209" s="417"/>
      <c r="G209" s="417"/>
      <c r="H209" s="417"/>
      <c r="I209" s="417"/>
    </row>
    <row r="210" spans="3:9" x14ac:dyDescent="0.25">
      <c r="C210" s="417"/>
      <c r="D210" s="417"/>
      <c r="E210" s="417"/>
      <c r="F210" s="417"/>
      <c r="G210" s="417"/>
      <c r="H210" s="417"/>
      <c r="I210" s="417"/>
    </row>
    <row r="211" spans="3:9" x14ac:dyDescent="0.25">
      <c r="C211" s="417"/>
      <c r="D211" s="417"/>
      <c r="E211" s="417"/>
      <c r="F211" s="417"/>
      <c r="G211" s="417"/>
      <c r="H211" s="417"/>
      <c r="I211" s="417"/>
    </row>
    <row r="212" spans="3:9" x14ac:dyDescent="0.25">
      <c r="C212" s="205"/>
      <c r="D212" s="205"/>
      <c r="E212" s="205"/>
      <c r="F212" s="205"/>
      <c r="G212" s="205"/>
      <c r="H212" s="205"/>
      <c r="I212" s="205"/>
    </row>
    <row r="213" spans="3:9" ht="24.95" customHeight="1" x14ac:dyDescent="0.25">
      <c r="C213" s="129" t="s">
        <v>325</v>
      </c>
      <c r="D213" s="408" t="s">
        <v>87</v>
      </c>
      <c r="E213" s="391"/>
      <c r="F213" s="391"/>
      <c r="G213" s="391"/>
      <c r="H213" s="130" t="s">
        <v>326</v>
      </c>
      <c r="I213" s="128" t="s">
        <v>327</v>
      </c>
    </row>
    <row r="214" spans="3:9" ht="24" customHeight="1" x14ac:dyDescent="0.25">
      <c r="C214" s="140">
        <v>1</v>
      </c>
      <c r="D214" s="411" t="s">
        <v>328</v>
      </c>
      <c r="E214" s="412"/>
      <c r="F214" s="412"/>
      <c r="G214" s="413"/>
      <c r="H214" s="140" t="s">
        <v>329</v>
      </c>
      <c r="I214" s="141">
        <v>0</v>
      </c>
    </row>
    <row r="215" spans="3:9" ht="24" customHeight="1" x14ac:dyDescent="0.25">
      <c r="C215" s="140">
        <v>2</v>
      </c>
      <c r="D215" s="411" t="s">
        <v>330</v>
      </c>
      <c r="E215" s="412"/>
      <c r="F215" s="412"/>
      <c r="G215" s="413"/>
      <c r="H215" s="140" t="s">
        <v>333</v>
      </c>
      <c r="I215" s="141">
        <v>200000</v>
      </c>
    </row>
    <row r="216" spans="3:9" ht="24" customHeight="1" x14ac:dyDescent="0.25">
      <c r="C216" s="140">
        <v>3</v>
      </c>
      <c r="D216" s="411" t="s">
        <v>331</v>
      </c>
      <c r="E216" s="412"/>
      <c r="F216" s="412"/>
      <c r="G216" s="413"/>
      <c r="H216" s="140" t="s">
        <v>333</v>
      </c>
      <c r="I216" s="141">
        <v>50000</v>
      </c>
    </row>
    <row r="217" spans="3:9" ht="24" customHeight="1" x14ac:dyDescent="0.25">
      <c r="C217" s="140">
        <v>4</v>
      </c>
      <c r="D217" s="411" t="s">
        <v>332</v>
      </c>
      <c r="E217" s="412"/>
      <c r="F217" s="412"/>
      <c r="G217" s="413"/>
      <c r="H217" s="140" t="s">
        <v>334</v>
      </c>
      <c r="I217" s="141">
        <v>0</v>
      </c>
    </row>
    <row r="218" spans="3:9" ht="24.95" customHeight="1" x14ac:dyDescent="0.25">
      <c r="C218" s="414" t="s">
        <v>44</v>
      </c>
      <c r="D218" s="414"/>
      <c r="E218" s="414"/>
      <c r="F218" s="414"/>
      <c r="G218" s="414"/>
      <c r="H218" s="415"/>
      <c r="I218" s="131">
        <f>SUM(I214:I217)</f>
        <v>250000</v>
      </c>
    </row>
    <row r="219" spans="3:9" ht="18.95" customHeight="1" x14ac:dyDescent="0.25">
      <c r="C219" s="204"/>
      <c r="D219" s="204"/>
      <c r="E219" s="204"/>
      <c r="F219" s="204"/>
      <c r="G219" s="204"/>
      <c r="H219" s="204"/>
      <c r="I219" s="204"/>
    </row>
    <row r="220" spans="3:9" ht="24.95" customHeight="1" x14ac:dyDescent="0.25">
      <c r="C220" s="129" t="s">
        <v>325</v>
      </c>
      <c r="D220" s="408" t="s">
        <v>87</v>
      </c>
      <c r="E220" s="391"/>
      <c r="F220" s="391"/>
      <c r="G220" s="391"/>
      <c r="H220" s="130" t="s">
        <v>326</v>
      </c>
      <c r="I220" s="128" t="s">
        <v>327</v>
      </c>
    </row>
    <row r="221" spans="3:9" ht="30" customHeight="1" x14ac:dyDescent="0.25">
      <c r="C221" s="140">
        <v>1</v>
      </c>
      <c r="D221" s="411" t="s">
        <v>335</v>
      </c>
      <c r="E221" s="412"/>
      <c r="F221" s="412"/>
      <c r="G221" s="413"/>
      <c r="H221" s="140" t="s">
        <v>338</v>
      </c>
      <c r="I221" s="141">
        <v>0</v>
      </c>
    </row>
    <row r="222" spans="3:9" ht="30" customHeight="1" x14ac:dyDescent="0.25">
      <c r="C222" s="140">
        <v>2</v>
      </c>
      <c r="D222" s="411" t="s">
        <v>336</v>
      </c>
      <c r="E222" s="412"/>
      <c r="F222" s="412"/>
      <c r="G222" s="413"/>
      <c r="H222" s="140" t="s">
        <v>334</v>
      </c>
      <c r="I222" s="141">
        <v>0</v>
      </c>
    </row>
    <row r="223" spans="3:9" ht="29.1" customHeight="1" x14ac:dyDescent="0.25">
      <c r="C223" s="140">
        <v>3</v>
      </c>
      <c r="D223" s="411" t="s">
        <v>337</v>
      </c>
      <c r="E223" s="412"/>
      <c r="F223" s="412"/>
      <c r="G223" s="413"/>
      <c r="H223" s="140" t="s">
        <v>339</v>
      </c>
      <c r="I223" s="141">
        <v>300000</v>
      </c>
    </row>
    <row r="224" spans="3:9" ht="24.95" customHeight="1" x14ac:dyDescent="0.25">
      <c r="C224" s="414" t="s">
        <v>44</v>
      </c>
      <c r="D224" s="414"/>
      <c r="E224" s="414"/>
      <c r="F224" s="414"/>
      <c r="G224" s="414"/>
      <c r="H224" s="415"/>
      <c r="I224" s="132">
        <f>SUM(I221:I223)</f>
        <v>300000</v>
      </c>
    </row>
    <row r="225" spans="2:9" x14ac:dyDescent="0.25">
      <c r="C225" s="204"/>
      <c r="D225" s="204"/>
      <c r="E225" s="204"/>
      <c r="F225" s="204"/>
      <c r="G225" s="204"/>
      <c r="H225" s="204"/>
      <c r="I225" s="204"/>
    </row>
    <row r="226" spans="2:9" s="2" customFormat="1" ht="20.100000000000001" customHeight="1" x14ac:dyDescent="0.25">
      <c r="B226" s="36" t="s">
        <v>340</v>
      </c>
      <c r="C226" s="404" t="s">
        <v>341</v>
      </c>
      <c r="D226" s="404"/>
      <c r="E226" s="404"/>
      <c r="F226" s="404"/>
      <c r="G226" s="404"/>
      <c r="H226" s="404"/>
      <c r="I226" s="404"/>
    </row>
    <row r="227" spans="2:9" ht="15" customHeight="1" x14ac:dyDescent="0.25">
      <c r="C227" s="428" t="s">
        <v>342</v>
      </c>
      <c r="D227" s="428"/>
      <c r="E227" s="428"/>
      <c r="F227" s="428"/>
      <c r="G227" s="428"/>
      <c r="H227" s="428"/>
      <c r="I227" s="428"/>
    </row>
    <row r="228" spans="2:9" x14ac:dyDescent="0.25">
      <c r="C228" s="205"/>
      <c r="D228" s="205"/>
      <c r="E228" s="205"/>
      <c r="F228" s="205"/>
      <c r="G228" s="205"/>
      <c r="H228" s="205"/>
      <c r="I228" s="205"/>
    </row>
    <row r="229" spans="2:9" ht="24.95" customHeight="1" x14ac:dyDescent="0.25">
      <c r="C229" s="129" t="s">
        <v>343</v>
      </c>
      <c r="D229" s="408" t="s">
        <v>253</v>
      </c>
      <c r="E229" s="391"/>
      <c r="F229" s="391"/>
      <c r="G229" s="391"/>
      <c r="H229" s="130" t="s">
        <v>344</v>
      </c>
      <c r="I229" s="128" t="s">
        <v>345</v>
      </c>
    </row>
    <row r="230" spans="2:9" s="143" customFormat="1" ht="24" customHeight="1" x14ac:dyDescent="0.25">
      <c r="C230" s="140">
        <v>1</v>
      </c>
      <c r="D230" s="144" t="str">
        <f>LOOKUP(F230,Tabelas!$G$1:$I$17)</f>
        <v>Investimento</v>
      </c>
      <c r="E230" s="145" t="str">
        <f>LOOKUP(F230,Tabelas!$G$1:$H$17)</f>
        <v>Reformas e Adequações</v>
      </c>
      <c r="F230" s="429" t="s">
        <v>116</v>
      </c>
      <c r="G230" s="430"/>
      <c r="H230" s="142">
        <v>80000</v>
      </c>
      <c r="I230" s="146">
        <f t="shared" ref="I230:I239" si="0">+H230/H$240</f>
        <v>8.3333333333333329E-2</v>
      </c>
    </row>
    <row r="231" spans="2:9" s="143" customFormat="1" ht="24" customHeight="1" x14ac:dyDescent="0.25">
      <c r="C231" s="140">
        <v>2</v>
      </c>
      <c r="D231" s="144" t="str">
        <f>LOOKUP(F231,Tabelas!$G$1:$I$17)</f>
        <v>Investimento</v>
      </c>
      <c r="E231" s="145" t="str">
        <f>LOOKUP(F231,Tabelas!$G$1:$H$17)</f>
        <v>Equipamentos</v>
      </c>
      <c r="F231" s="429" t="s">
        <v>115</v>
      </c>
      <c r="G231" s="430"/>
      <c r="H231" s="142">
        <v>50000</v>
      </c>
      <c r="I231" s="146">
        <f t="shared" si="0"/>
        <v>5.2083333333333336E-2</v>
      </c>
    </row>
    <row r="232" spans="2:9" s="143" customFormat="1" ht="24" customHeight="1" x14ac:dyDescent="0.25">
      <c r="C232" s="140">
        <v>3</v>
      </c>
      <c r="D232" s="144" t="str">
        <f>LOOKUP(F232,Tabelas!$G$1:$I$17)</f>
        <v>Custeio</v>
      </c>
      <c r="E232" s="145" t="str">
        <f>LOOKUP(F232,Tabelas!$G$1:$H$17)</f>
        <v>Serviços de Terceiro</v>
      </c>
      <c r="F232" s="429" t="s">
        <v>113</v>
      </c>
      <c r="G232" s="430"/>
      <c r="H232" s="142">
        <v>50000</v>
      </c>
      <c r="I232" s="146">
        <f t="shared" si="0"/>
        <v>5.2083333333333336E-2</v>
      </c>
    </row>
    <row r="233" spans="2:9" s="143" customFormat="1" ht="24" customHeight="1" x14ac:dyDescent="0.25">
      <c r="C233" s="140">
        <v>4</v>
      </c>
      <c r="D233" s="144" t="str">
        <f>LOOKUP(F233,Tabelas!$G$1:$I$17)</f>
        <v>Investimento</v>
      </c>
      <c r="E233" s="145" t="str">
        <f>LOOKUP(F233,Tabelas!$G$1:$H$17)</f>
        <v>Reformas e Adequações</v>
      </c>
      <c r="F233" s="429" t="s">
        <v>116</v>
      </c>
      <c r="G233" s="430"/>
      <c r="H233" s="142">
        <v>50000</v>
      </c>
      <c r="I233" s="146">
        <f t="shared" si="0"/>
        <v>5.2083333333333336E-2</v>
      </c>
    </row>
    <row r="234" spans="2:9" s="143" customFormat="1" ht="24" customHeight="1" x14ac:dyDescent="0.25">
      <c r="C234" s="140">
        <v>5</v>
      </c>
      <c r="D234" s="144" t="str">
        <f>LOOKUP(F234,Tabelas!$G$1:$I$17)</f>
        <v>Investimento</v>
      </c>
      <c r="E234" s="145" t="str">
        <f>LOOKUP(F234,Tabelas!$G$1:$H$17)</f>
        <v>Equipamentos</v>
      </c>
      <c r="F234" s="429" t="s">
        <v>115</v>
      </c>
      <c r="G234" s="430"/>
      <c r="H234" s="142">
        <v>250000</v>
      </c>
      <c r="I234" s="146">
        <f t="shared" si="0"/>
        <v>0.26041666666666669</v>
      </c>
    </row>
    <row r="235" spans="2:9" s="143" customFormat="1" ht="24" customHeight="1" x14ac:dyDescent="0.25">
      <c r="C235" s="140">
        <v>6</v>
      </c>
      <c r="D235" s="144" t="str">
        <f>LOOKUP(F235,Tabelas!$G$1:$I$17)</f>
        <v>Investimento</v>
      </c>
      <c r="E235" s="145" t="str">
        <f>LOOKUP(F235,Tabelas!$G$1:$H$17)</f>
        <v>Reformas e Adequações</v>
      </c>
      <c r="F235" s="429" t="s">
        <v>116</v>
      </c>
      <c r="G235" s="430"/>
      <c r="H235" s="142">
        <v>80000</v>
      </c>
      <c r="I235" s="146">
        <f t="shared" si="0"/>
        <v>8.3333333333333329E-2</v>
      </c>
    </row>
    <row r="236" spans="2:9" s="143" customFormat="1" ht="24" customHeight="1" x14ac:dyDescent="0.25">
      <c r="C236" s="140">
        <v>7</v>
      </c>
      <c r="D236" s="144" t="str">
        <f>LOOKUP(F236,Tabelas!$G$1:$I$17)</f>
        <v>Investimento</v>
      </c>
      <c r="E236" s="145" t="str">
        <f>LOOKUP(F236,Tabelas!$G$1:$H$17)</f>
        <v>Equipamentos</v>
      </c>
      <c r="F236" s="429" t="s">
        <v>115</v>
      </c>
      <c r="G236" s="430"/>
      <c r="H236" s="142">
        <v>50000</v>
      </c>
      <c r="I236" s="146">
        <f t="shared" si="0"/>
        <v>5.2083333333333336E-2</v>
      </c>
    </row>
    <row r="237" spans="2:9" s="143" customFormat="1" ht="24" customHeight="1" x14ac:dyDescent="0.25">
      <c r="C237" s="140">
        <v>8</v>
      </c>
      <c r="D237" s="144" t="str">
        <f>LOOKUP(F237,Tabelas!$G$1:$I$17)</f>
        <v>Custeio</v>
      </c>
      <c r="E237" s="145" t="str">
        <f>LOOKUP(F237,Tabelas!$G$1:$H$17)</f>
        <v>Serviços de Terceiro</v>
      </c>
      <c r="F237" s="429" t="s">
        <v>113</v>
      </c>
      <c r="G237" s="430"/>
      <c r="H237" s="142">
        <v>50000</v>
      </c>
      <c r="I237" s="146">
        <f t="shared" si="0"/>
        <v>5.2083333333333336E-2</v>
      </c>
    </row>
    <row r="238" spans="2:9" s="143" customFormat="1" ht="24" customHeight="1" x14ac:dyDescent="0.25">
      <c r="C238" s="140">
        <v>9</v>
      </c>
      <c r="D238" s="144" t="str">
        <f>LOOKUP(F238,Tabelas!$G$1:$I$17)</f>
        <v>Investimento</v>
      </c>
      <c r="E238" s="145" t="str">
        <f>LOOKUP(F238,Tabelas!$G$1:$H$17)</f>
        <v>Reformas e Adequações</v>
      </c>
      <c r="F238" s="429" t="s">
        <v>116</v>
      </c>
      <c r="G238" s="430"/>
      <c r="H238" s="142">
        <v>50000</v>
      </c>
      <c r="I238" s="146">
        <f t="shared" si="0"/>
        <v>5.2083333333333336E-2</v>
      </c>
    </row>
    <row r="239" spans="2:9" s="143" customFormat="1" ht="24" customHeight="1" x14ac:dyDescent="0.25">
      <c r="C239" s="140">
        <v>10</v>
      </c>
      <c r="D239" s="144" t="str">
        <f>LOOKUP(F239,Tabelas!$G$1:$I$17)</f>
        <v>Investimento</v>
      </c>
      <c r="E239" s="145" t="str">
        <f>LOOKUP(F239,Tabelas!$G$1:$H$17)</f>
        <v>Equipamentos</v>
      </c>
      <c r="F239" s="429" t="s">
        <v>115</v>
      </c>
      <c r="G239" s="430"/>
      <c r="H239" s="142">
        <v>250000</v>
      </c>
      <c r="I239" s="146">
        <f t="shared" si="0"/>
        <v>0.26041666666666669</v>
      </c>
    </row>
    <row r="240" spans="2:9" ht="24.95" customHeight="1" x14ac:dyDescent="0.25">
      <c r="C240" s="414" t="s">
        <v>44</v>
      </c>
      <c r="D240" s="414"/>
      <c r="E240" s="414"/>
      <c r="F240" s="414"/>
      <c r="G240" s="415"/>
      <c r="H240" s="133">
        <f>SUM(H230:H239)</f>
        <v>960000</v>
      </c>
      <c r="I240" s="134">
        <f>SUM(I230:I239)</f>
        <v>1.0000000000000002</v>
      </c>
    </row>
    <row r="241" spans="1:9" ht="24.95" customHeight="1" x14ac:dyDescent="0.25">
      <c r="C241" s="447"/>
      <c r="D241" s="447"/>
      <c r="E241" s="447"/>
      <c r="F241" s="447"/>
      <c r="G241" s="447"/>
      <c r="H241" s="447"/>
      <c r="I241" s="447"/>
    </row>
    <row r="242" spans="1:9" ht="24.95" customHeight="1" x14ac:dyDescent="0.25">
      <c r="A242" s="36" t="s">
        <v>139</v>
      </c>
      <c r="B242" s="36" t="s">
        <v>216</v>
      </c>
      <c r="C242" s="422" t="s">
        <v>360</v>
      </c>
      <c r="D242" s="422"/>
      <c r="E242" s="422"/>
      <c r="F242" s="422"/>
      <c r="G242" s="422"/>
      <c r="H242" s="422"/>
      <c r="I242" s="422"/>
    </row>
    <row r="243" spans="1:9" x14ac:dyDescent="0.25">
      <c r="C243" s="425" t="s">
        <v>362</v>
      </c>
      <c r="D243" s="425"/>
      <c r="E243" s="425"/>
      <c r="F243" s="425"/>
      <c r="G243" s="425"/>
      <c r="H243" s="425"/>
      <c r="I243" s="425"/>
    </row>
    <row r="244" spans="1:9" ht="24.95" customHeight="1" x14ac:dyDescent="0.25">
      <c r="A244" s="36"/>
      <c r="B244" s="36"/>
      <c r="C244" s="129" t="s">
        <v>86</v>
      </c>
      <c r="D244" s="408" t="s">
        <v>253</v>
      </c>
      <c r="E244" s="391"/>
      <c r="F244" s="408" t="s">
        <v>363</v>
      </c>
      <c r="G244" s="392"/>
      <c r="H244" s="391" t="s">
        <v>364</v>
      </c>
      <c r="I244" s="391"/>
    </row>
    <row r="245" spans="1:9" ht="12.95" customHeight="1" x14ac:dyDescent="0.25">
      <c r="A245" s="36"/>
      <c r="B245" s="36"/>
      <c r="C245" s="426">
        <v>1</v>
      </c>
      <c r="D245" s="433" t="s">
        <v>255</v>
      </c>
      <c r="E245" s="433"/>
      <c r="F245" s="431">
        <v>0</v>
      </c>
      <c r="G245" s="431"/>
      <c r="H245" s="431">
        <v>100000</v>
      </c>
      <c r="I245" s="432"/>
    </row>
    <row r="246" spans="1:9" ht="12.95" customHeight="1" x14ac:dyDescent="0.25">
      <c r="A246" s="36"/>
      <c r="B246" s="36"/>
      <c r="C246" s="427"/>
      <c r="D246" s="434" t="s">
        <v>254</v>
      </c>
      <c r="E246" s="435"/>
      <c r="F246" s="431">
        <v>0</v>
      </c>
      <c r="G246" s="431"/>
      <c r="H246" s="431">
        <v>100000</v>
      </c>
      <c r="I246" s="432"/>
    </row>
    <row r="247" spans="1:9" ht="12.95" customHeight="1" x14ac:dyDescent="0.25">
      <c r="A247" s="36"/>
      <c r="B247" s="36"/>
      <c r="C247" s="426">
        <v>2</v>
      </c>
      <c r="D247" s="433" t="s">
        <v>255</v>
      </c>
      <c r="E247" s="433"/>
      <c r="F247" s="431">
        <v>0</v>
      </c>
      <c r="G247" s="431"/>
      <c r="H247" s="431">
        <v>100000</v>
      </c>
      <c r="I247" s="432"/>
    </row>
    <row r="248" spans="1:9" ht="12.95" customHeight="1" x14ac:dyDescent="0.25">
      <c r="A248" s="36"/>
      <c r="B248" s="36"/>
      <c r="C248" s="427"/>
      <c r="D248" s="434" t="s">
        <v>254</v>
      </c>
      <c r="E248" s="435"/>
      <c r="F248" s="431">
        <v>0</v>
      </c>
      <c r="G248" s="431"/>
      <c r="H248" s="431">
        <v>100000</v>
      </c>
      <c r="I248" s="432"/>
    </row>
    <row r="249" spans="1:9" ht="12.95" customHeight="1" x14ac:dyDescent="0.25">
      <c r="A249" s="36"/>
      <c r="B249" s="36"/>
      <c r="C249" s="426">
        <v>3</v>
      </c>
      <c r="D249" s="433" t="s">
        <v>255</v>
      </c>
      <c r="E249" s="433"/>
      <c r="F249" s="431">
        <v>100000</v>
      </c>
      <c r="G249" s="431"/>
      <c r="H249" s="431">
        <v>100000</v>
      </c>
      <c r="I249" s="432"/>
    </row>
    <row r="250" spans="1:9" ht="12.95" customHeight="1" x14ac:dyDescent="0.25">
      <c r="A250" s="36"/>
      <c r="B250" s="36"/>
      <c r="C250" s="427"/>
      <c r="D250" s="434" t="s">
        <v>254</v>
      </c>
      <c r="E250" s="435"/>
      <c r="F250" s="431">
        <v>0</v>
      </c>
      <c r="G250" s="431"/>
      <c r="H250" s="431">
        <v>100000</v>
      </c>
      <c r="I250" s="432"/>
    </row>
    <row r="251" spans="1:9" ht="12.95" customHeight="1" x14ac:dyDescent="0.25">
      <c r="A251" s="36"/>
      <c r="B251" s="36"/>
      <c r="C251" s="426">
        <v>4</v>
      </c>
      <c r="D251" s="433" t="s">
        <v>255</v>
      </c>
      <c r="E251" s="433"/>
      <c r="F251" s="431">
        <v>0</v>
      </c>
      <c r="G251" s="431"/>
      <c r="H251" s="431"/>
      <c r="I251" s="432"/>
    </row>
    <row r="252" spans="1:9" ht="12.95" customHeight="1" x14ac:dyDescent="0.25">
      <c r="A252" s="36"/>
      <c r="B252" s="36"/>
      <c r="C252" s="427"/>
      <c r="D252" s="434" t="s">
        <v>254</v>
      </c>
      <c r="E252" s="435"/>
      <c r="F252" s="431">
        <v>0</v>
      </c>
      <c r="G252" s="431"/>
      <c r="H252" s="431"/>
      <c r="I252" s="432"/>
    </row>
    <row r="253" spans="1:9" ht="12.95" customHeight="1" x14ac:dyDescent="0.25">
      <c r="A253" s="36"/>
      <c r="B253" s="36"/>
      <c r="C253" s="426">
        <v>5</v>
      </c>
      <c r="D253" s="433" t="s">
        <v>255</v>
      </c>
      <c r="E253" s="433"/>
      <c r="F253" s="431">
        <v>0</v>
      </c>
      <c r="G253" s="431"/>
      <c r="H253" s="431"/>
      <c r="I253" s="432"/>
    </row>
    <row r="254" spans="1:9" ht="12.95" customHeight="1" x14ac:dyDescent="0.25">
      <c r="A254" s="36"/>
      <c r="B254" s="36"/>
      <c r="C254" s="427"/>
      <c r="D254" s="434" t="s">
        <v>254</v>
      </c>
      <c r="E254" s="435"/>
      <c r="F254" s="431">
        <v>0</v>
      </c>
      <c r="G254" s="431"/>
      <c r="H254" s="431"/>
      <c r="I254" s="432"/>
    </row>
    <row r="255" spans="1:9" ht="12.95" customHeight="1" x14ac:dyDescent="0.25">
      <c r="A255" s="36"/>
      <c r="B255" s="36"/>
      <c r="C255" s="426">
        <v>6</v>
      </c>
      <c r="D255" s="433" t="s">
        <v>255</v>
      </c>
      <c r="E255" s="433"/>
      <c r="F255" s="431">
        <v>0</v>
      </c>
      <c r="G255" s="431"/>
      <c r="H255" s="431"/>
      <c r="I255" s="432"/>
    </row>
    <row r="256" spans="1:9" ht="12.95" customHeight="1" x14ac:dyDescent="0.25">
      <c r="A256" s="36"/>
      <c r="B256" s="36"/>
      <c r="C256" s="427"/>
      <c r="D256" s="434" t="s">
        <v>254</v>
      </c>
      <c r="E256" s="435"/>
      <c r="F256" s="431">
        <v>0</v>
      </c>
      <c r="G256" s="431"/>
      <c r="H256" s="431"/>
      <c r="I256" s="432"/>
    </row>
    <row r="257" spans="1:9" ht="12.95" customHeight="1" x14ac:dyDescent="0.25">
      <c r="A257" s="36"/>
      <c r="B257" s="36"/>
      <c r="C257" s="426">
        <v>7</v>
      </c>
      <c r="D257" s="433" t="s">
        <v>255</v>
      </c>
      <c r="E257" s="433"/>
      <c r="F257" s="431">
        <v>0</v>
      </c>
      <c r="G257" s="431"/>
      <c r="H257" s="431"/>
      <c r="I257" s="432"/>
    </row>
    <row r="258" spans="1:9" ht="12.95" customHeight="1" x14ac:dyDescent="0.25">
      <c r="A258" s="36"/>
      <c r="B258" s="36"/>
      <c r="C258" s="427"/>
      <c r="D258" s="434" t="s">
        <v>254</v>
      </c>
      <c r="E258" s="435"/>
      <c r="F258" s="431">
        <v>0</v>
      </c>
      <c r="G258" s="431"/>
      <c r="H258" s="431"/>
      <c r="I258" s="432"/>
    </row>
    <row r="259" spans="1:9" ht="12.95" customHeight="1" x14ac:dyDescent="0.25">
      <c r="A259" s="36"/>
      <c r="B259" s="36"/>
      <c r="C259" s="426">
        <v>8</v>
      </c>
      <c r="D259" s="433" t="s">
        <v>255</v>
      </c>
      <c r="E259" s="433"/>
      <c r="F259" s="431">
        <v>0</v>
      </c>
      <c r="G259" s="431"/>
      <c r="H259" s="431"/>
      <c r="I259" s="432"/>
    </row>
    <row r="260" spans="1:9" ht="12.95" customHeight="1" x14ac:dyDescent="0.25">
      <c r="A260" s="36"/>
      <c r="B260" s="36"/>
      <c r="C260" s="427"/>
      <c r="D260" s="434" t="s">
        <v>254</v>
      </c>
      <c r="E260" s="435"/>
      <c r="F260" s="431">
        <v>0</v>
      </c>
      <c r="G260" s="431"/>
      <c r="H260" s="431"/>
      <c r="I260" s="432"/>
    </row>
    <row r="261" spans="1:9" ht="12.95" customHeight="1" x14ac:dyDescent="0.25">
      <c r="A261" s="36"/>
      <c r="B261" s="36"/>
      <c r="C261" s="426">
        <v>9</v>
      </c>
      <c r="D261" s="433" t="s">
        <v>255</v>
      </c>
      <c r="E261" s="433"/>
      <c r="F261" s="431">
        <v>0</v>
      </c>
      <c r="G261" s="431"/>
      <c r="H261" s="431"/>
      <c r="I261" s="432"/>
    </row>
    <row r="262" spans="1:9" ht="12.95" customHeight="1" x14ac:dyDescent="0.25">
      <c r="A262" s="36"/>
      <c r="B262" s="36"/>
      <c r="C262" s="427"/>
      <c r="D262" s="434" t="s">
        <v>254</v>
      </c>
      <c r="E262" s="435"/>
      <c r="F262" s="431">
        <v>0</v>
      </c>
      <c r="G262" s="431"/>
      <c r="H262" s="431"/>
      <c r="I262" s="432"/>
    </row>
    <row r="263" spans="1:9" ht="12.95" customHeight="1" x14ac:dyDescent="0.25">
      <c r="A263" s="36"/>
      <c r="B263" s="36"/>
      <c r="C263" s="426">
        <v>10</v>
      </c>
      <c r="D263" s="433" t="s">
        <v>255</v>
      </c>
      <c r="E263" s="433"/>
      <c r="F263" s="431">
        <v>0</v>
      </c>
      <c r="G263" s="431"/>
      <c r="H263" s="431"/>
      <c r="I263" s="432"/>
    </row>
    <row r="264" spans="1:9" ht="12.95" customHeight="1" x14ac:dyDescent="0.25">
      <c r="A264" s="36"/>
      <c r="B264" s="36"/>
      <c r="C264" s="427"/>
      <c r="D264" s="434" t="s">
        <v>254</v>
      </c>
      <c r="E264" s="435"/>
      <c r="F264" s="431">
        <v>0</v>
      </c>
      <c r="G264" s="431"/>
      <c r="H264" s="431"/>
      <c r="I264" s="432"/>
    </row>
    <row r="265" spans="1:9" ht="12.95" customHeight="1" x14ac:dyDescent="0.25">
      <c r="A265" s="36"/>
      <c r="B265" s="36"/>
      <c r="C265" s="426">
        <v>11</v>
      </c>
      <c r="D265" s="433" t="s">
        <v>255</v>
      </c>
      <c r="E265" s="433"/>
      <c r="F265" s="431">
        <v>0</v>
      </c>
      <c r="G265" s="431"/>
      <c r="H265" s="431"/>
      <c r="I265" s="432"/>
    </row>
    <row r="266" spans="1:9" ht="12.95" customHeight="1" x14ac:dyDescent="0.25">
      <c r="A266" s="36"/>
      <c r="B266" s="36"/>
      <c r="C266" s="427"/>
      <c r="D266" s="434" t="s">
        <v>254</v>
      </c>
      <c r="E266" s="435"/>
      <c r="F266" s="431">
        <v>0</v>
      </c>
      <c r="G266" s="431"/>
      <c r="H266" s="431"/>
      <c r="I266" s="432"/>
    </row>
    <row r="267" spans="1:9" ht="12.95" customHeight="1" x14ac:dyDescent="0.25">
      <c r="A267" s="36"/>
      <c r="B267" s="36"/>
      <c r="C267" s="426">
        <v>12</v>
      </c>
      <c r="D267" s="433" t="s">
        <v>255</v>
      </c>
      <c r="E267" s="433"/>
      <c r="F267" s="431">
        <v>0</v>
      </c>
      <c r="G267" s="431"/>
      <c r="H267" s="431"/>
      <c r="I267" s="432"/>
    </row>
    <row r="268" spans="1:9" ht="12.95" customHeight="1" x14ac:dyDescent="0.25">
      <c r="A268" s="36"/>
      <c r="B268" s="36"/>
      <c r="C268" s="427"/>
      <c r="D268" s="434" t="s">
        <v>254</v>
      </c>
      <c r="E268" s="435"/>
      <c r="F268" s="431">
        <v>0</v>
      </c>
      <c r="G268" s="431"/>
      <c r="H268" s="431"/>
      <c r="I268" s="432"/>
    </row>
    <row r="269" spans="1:9" ht="12.95" customHeight="1" x14ac:dyDescent="0.25">
      <c r="C269" s="347" t="s">
        <v>44</v>
      </c>
      <c r="D269" s="347"/>
      <c r="E269" s="438"/>
      <c r="F269" s="440">
        <f>SUM(F245:G268)</f>
        <v>100000</v>
      </c>
      <c r="G269" s="441"/>
      <c r="H269" s="440">
        <f>SUM(H245:I268)</f>
        <v>600000</v>
      </c>
      <c r="I269" s="444"/>
    </row>
    <row r="270" spans="1:9" ht="12.95" customHeight="1" x14ac:dyDescent="0.25">
      <c r="C270" s="349"/>
      <c r="D270" s="349"/>
      <c r="E270" s="439"/>
      <c r="F270" s="442"/>
      <c r="G270" s="443"/>
      <c r="H270" s="442"/>
      <c r="I270" s="445"/>
    </row>
    <row r="272" spans="1:9" x14ac:dyDescent="0.25">
      <c r="C272" s="446" t="s">
        <v>365</v>
      </c>
      <c r="D272" s="446"/>
      <c r="E272" s="446"/>
      <c r="F272" s="446"/>
      <c r="G272" s="446"/>
      <c r="H272" s="446"/>
      <c r="I272" s="446"/>
    </row>
    <row r="273" spans="1:9" x14ac:dyDescent="0.25">
      <c r="C273" s="446"/>
      <c r="D273" s="446"/>
      <c r="E273" s="446"/>
      <c r="F273" s="446"/>
      <c r="G273" s="446"/>
      <c r="H273" s="446"/>
      <c r="I273" s="446"/>
    </row>
    <row r="274" spans="1:9" ht="14.1" customHeight="1" x14ac:dyDescent="0.25">
      <c r="C274" s="446"/>
      <c r="D274" s="446"/>
      <c r="E274" s="446"/>
      <c r="F274" s="446"/>
      <c r="G274" s="446"/>
      <c r="H274" s="446"/>
      <c r="I274" s="446"/>
    </row>
    <row r="275" spans="1:9" x14ac:dyDescent="0.25">
      <c r="C275" s="446"/>
      <c r="D275" s="446"/>
      <c r="E275" s="446"/>
      <c r="F275" s="446"/>
      <c r="G275" s="446"/>
      <c r="H275" s="446"/>
      <c r="I275" s="446"/>
    </row>
    <row r="277" spans="1:9" ht="24.95" customHeight="1" x14ac:dyDescent="0.25">
      <c r="A277" s="36" t="s">
        <v>140</v>
      </c>
      <c r="B277" s="36" t="s">
        <v>216</v>
      </c>
      <c r="C277" s="422" t="s">
        <v>366</v>
      </c>
      <c r="D277" s="422"/>
      <c r="E277" s="422"/>
      <c r="F277" s="422"/>
      <c r="G277" s="422"/>
      <c r="H277" s="422"/>
      <c r="I277" s="422"/>
    </row>
    <row r="278" spans="1:9" x14ac:dyDescent="0.25">
      <c r="C278" s="205"/>
      <c r="D278" s="205"/>
      <c r="E278" s="205"/>
      <c r="F278" s="205"/>
      <c r="G278" s="205"/>
      <c r="H278" s="205"/>
      <c r="I278" s="205"/>
    </row>
    <row r="279" spans="1:9" x14ac:dyDescent="0.25">
      <c r="C279" s="138" t="s">
        <v>367</v>
      </c>
      <c r="D279" s="388"/>
      <c r="E279" s="388"/>
      <c r="F279" s="388"/>
      <c r="G279" s="388"/>
      <c r="H279" s="388"/>
      <c r="I279" s="388"/>
    </row>
    <row r="280" spans="1:9" x14ac:dyDescent="0.25">
      <c r="C280" s="138" t="s">
        <v>368</v>
      </c>
      <c r="D280" s="388"/>
      <c r="E280" s="388"/>
      <c r="F280" s="388"/>
      <c r="G280" s="388"/>
      <c r="H280" s="388"/>
      <c r="I280" s="388"/>
    </row>
    <row r="282" spans="1:9" ht="24.95" customHeight="1" x14ac:dyDescent="0.25">
      <c r="A282" s="36" t="s">
        <v>141</v>
      </c>
      <c r="B282" s="36" t="s">
        <v>216</v>
      </c>
      <c r="C282" s="422" t="s">
        <v>369</v>
      </c>
      <c r="D282" s="422"/>
      <c r="E282" s="422"/>
      <c r="F282" s="422"/>
      <c r="G282" s="422"/>
      <c r="H282" s="422"/>
      <c r="I282" s="422"/>
    </row>
    <row r="283" spans="1:9" x14ac:dyDescent="0.25">
      <c r="C283" s="205"/>
      <c r="D283" s="205"/>
      <c r="E283" s="205"/>
      <c r="F283" s="205"/>
      <c r="G283" s="205"/>
      <c r="H283" s="205"/>
      <c r="I283" s="205"/>
    </row>
    <row r="284" spans="1:9" x14ac:dyDescent="0.25">
      <c r="C284" s="437" t="s">
        <v>370</v>
      </c>
      <c r="D284" s="437"/>
      <c r="E284" s="437"/>
      <c r="F284" s="437"/>
      <c r="G284" s="437"/>
      <c r="H284" s="437"/>
      <c r="I284" s="437"/>
    </row>
    <row r="285" spans="1:9" x14ac:dyDescent="0.25">
      <c r="C285" s="437"/>
      <c r="D285" s="437"/>
      <c r="E285" s="437"/>
      <c r="F285" s="437"/>
      <c r="G285" s="437"/>
      <c r="H285" s="437"/>
      <c r="I285" s="437"/>
    </row>
    <row r="286" spans="1:9" x14ac:dyDescent="0.25">
      <c r="C286" s="437"/>
      <c r="D286" s="437"/>
      <c r="E286" s="437"/>
      <c r="F286" s="437"/>
      <c r="G286" s="437"/>
      <c r="H286" s="437"/>
      <c r="I286" s="437"/>
    </row>
    <row r="287" spans="1:9" x14ac:dyDescent="0.25">
      <c r="C287" s="437"/>
      <c r="D287" s="437"/>
      <c r="E287" s="437"/>
      <c r="F287" s="437"/>
      <c r="G287" s="437"/>
      <c r="H287" s="437"/>
      <c r="I287" s="437"/>
    </row>
    <row r="288" spans="1:9" x14ac:dyDescent="0.25">
      <c r="C288" s="437"/>
      <c r="D288" s="437"/>
      <c r="E288" s="437"/>
      <c r="F288" s="437"/>
      <c r="G288" s="437"/>
      <c r="H288" s="437"/>
      <c r="I288" s="437"/>
    </row>
    <row r="289" spans="1:9" x14ac:dyDescent="0.25">
      <c r="G289" s="436" t="s">
        <v>371</v>
      </c>
      <c r="H289" s="436"/>
      <c r="I289" s="143" t="s">
        <v>372</v>
      </c>
    </row>
    <row r="295" spans="1:9" ht="24.95" customHeight="1" x14ac:dyDescent="0.25">
      <c r="A295" s="36" t="s">
        <v>142</v>
      </c>
      <c r="B295" s="36" t="s">
        <v>216</v>
      </c>
      <c r="C295" s="422" t="s">
        <v>373</v>
      </c>
      <c r="D295" s="422"/>
      <c r="E295" s="422"/>
      <c r="F295" s="422"/>
      <c r="G295" s="422"/>
      <c r="H295" s="422"/>
      <c r="I295" s="422"/>
    </row>
    <row r="296" spans="1:9" x14ac:dyDescent="0.25">
      <c r="G296" s="436" t="s">
        <v>371</v>
      </c>
      <c r="H296" s="436"/>
      <c r="I296" s="143" t="s">
        <v>372</v>
      </c>
    </row>
    <row r="302" spans="1:9" ht="24.95" customHeight="1" x14ac:dyDescent="0.25">
      <c r="A302" s="36" t="s">
        <v>374</v>
      </c>
      <c r="B302" s="36" t="s">
        <v>216</v>
      </c>
      <c r="C302" s="422" t="s">
        <v>375</v>
      </c>
      <c r="D302" s="422"/>
      <c r="E302" s="422"/>
      <c r="F302" s="422"/>
      <c r="G302" s="422"/>
      <c r="H302" s="422"/>
      <c r="I302" s="422"/>
    </row>
    <row r="303" spans="1:9" x14ac:dyDescent="0.25">
      <c r="G303" s="436" t="s">
        <v>371</v>
      </c>
      <c r="H303" s="436"/>
      <c r="I303" s="143" t="s">
        <v>372</v>
      </c>
    </row>
    <row r="309" spans="1:9" ht="24.95" customHeight="1" x14ac:dyDescent="0.25">
      <c r="A309" s="36" t="s">
        <v>10</v>
      </c>
      <c r="B309" s="36" t="s">
        <v>216</v>
      </c>
      <c r="C309" s="422" t="s">
        <v>376</v>
      </c>
      <c r="D309" s="422"/>
      <c r="E309" s="422"/>
      <c r="F309" s="422"/>
      <c r="G309" s="422"/>
      <c r="H309" s="422"/>
      <c r="I309" s="422"/>
    </row>
    <row r="310" spans="1:9" x14ac:dyDescent="0.25">
      <c r="G310" s="436" t="s">
        <v>371</v>
      </c>
      <c r="H310" s="436"/>
      <c r="I310" s="143" t="s">
        <v>372</v>
      </c>
    </row>
  </sheetData>
  <sheetProtection password="E80B" sheet="1" objects="1" scenarios="1" insertRows="0" deleteRows="0"/>
  <mergeCells count="374">
    <mergeCell ref="F235:G235"/>
    <mergeCell ref="F236:G236"/>
    <mergeCell ref="F237:G237"/>
    <mergeCell ref="F238:G238"/>
    <mergeCell ref="F239:G239"/>
    <mergeCell ref="G310:H310"/>
    <mergeCell ref="C282:I282"/>
    <mergeCell ref="C283:I283"/>
    <mergeCell ref="C284:I288"/>
    <mergeCell ref="G289:H289"/>
    <mergeCell ref="C295:I295"/>
    <mergeCell ref="G296:H296"/>
    <mergeCell ref="C302:I302"/>
    <mergeCell ref="G303:H303"/>
    <mergeCell ref="C309:I309"/>
    <mergeCell ref="C269:E270"/>
    <mergeCell ref="F269:G270"/>
    <mergeCell ref="H269:I270"/>
    <mergeCell ref="C272:I275"/>
    <mergeCell ref="C241:I241"/>
    <mergeCell ref="C277:I277"/>
    <mergeCell ref="C278:I278"/>
    <mergeCell ref="D279:I279"/>
    <mergeCell ref="D280:I280"/>
    <mergeCell ref="C249:C250"/>
    <mergeCell ref="D249:E249"/>
    <mergeCell ref="F249:G249"/>
    <mergeCell ref="H249:I249"/>
    <mergeCell ref="D250:E250"/>
    <mergeCell ref="F250:G250"/>
    <mergeCell ref="H250:I250"/>
    <mergeCell ref="C251:C252"/>
    <mergeCell ref="D251:E251"/>
    <mergeCell ref="F251:G251"/>
    <mergeCell ref="H251:I251"/>
    <mergeCell ref="D252:E252"/>
    <mergeCell ref="F252:G252"/>
    <mergeCell ref="H252:I252"/>
    <mergeCell ref="C245:C246"/>
    <mergeCell ref="D245:E245"/>
    <mergeCell ref="F245:G245"/>
    <mergeCell ref="H245:I245"/>
    <mergeCell ref="D246:E246"/>
    <mergeCell ref="F246:G246"/>
    <mergeCell ref="H246:I246"/>
    <mergeCell ref="C247:C248"/>
    <mergeCell ref="D247:E247"/>
    <mergeCell ref="F247:G247"/>
    <mergeCell ref="H247:I247"/>
    <mergeCell ref="D248:E248"/>
    <mergeCell ref="F248:G248"/>
    <mergeCell ref="H248:I248"/>
    <mergeCell ref="C257:C258"/>
    <mergeCell ref="D257:E257"/>
    <mergeCell ref="F257:G257"/>
    <mergeCell ref="H257:I257"/>
    <mergeCell ref="D258:E258"/>
    <mergeCell ref="F258:G258"/>
    <mergeCell ref="H258:I258"/>
    <mergeCell ref="C259:C260"/>
    <mergeCell ref="D259:E259"/>
    <mergeCell ref="F259:G259"/>
    <mergeCell ref="H259:I259"/>
    <mergeCell ref="D260:E260"/>
    <mergeCell ref="F260:G260"/>
    <mergeCell ref="H260:I260"/>
    <mergeCell ref="C253:C254"/>
    <mergeCell ref="D253:E253"/>
    <mergeCell ref="F253:G253"/>
    <mergeCell ref="H253:I253"/>
    <mergeCell ref="D254:E254"/>
    <mergeCell ref="F254:G254"/>
    <mergeCell ref="H254:I254"/>
    <mergeCell ref="C255:C256"/>
    <mergeCell ref="D255:E255"/>
    <mergeCell ref="F255:G255"/>
    <mergeCell ref="H255:I255"/>
    <mergeCell ref="D256:E256"/>
    <mergeCell ref="F256:G256"/>
    <mergeCell ref="H256:I256"/>
    <mergeCell ref="F265:G265"/>
    <mergeCell ref="H265:I265"/>
    <mergeCell ref="D266:E266"/>
    <mergeCell ref="F266:G266"/>
    <mergeCell ref="H266:I266"/>
    <mergeCell ref="C261:C262"/>
    <mergeCell ref="D261:E261"/>
    <mergeCell ref="F261:G261"/>
    <mergeCell ref="H261:I261"/>
    <mergeCell ref="D262:E262"/>
    <mergeCell ref="F262:G262"/>
    <mergeCell ref="H262:I262"/>
    <mergeCell ref="C263:C264"/>
    <mergeCell ref="D263:E263"/>
    <mergeCell ref="F263:G263"/>
    <mergeCell ref="H263:I263"/>
    <mergeCell ref="D264:E264"/>
    <mergeCell ref="F264:G264"/>
    <mergeCell ref="H264:I264"/>
    <mergeCell ref="C242:I242"/>
    <mergeCell ref="C243:I243"/>
    <mergeCell ref="C267:C268"/>
    <mergeCell ref="C226:I226"/>
    <mergeCell ref="C228:I228"/>
    <mergeCell ref="D229:G229"/>
    <mergeCell ref="C227:I227"/>
    <mergeCell ref="C240:G240"/>
    <mergeCell ref="F230:G230"/>
    <mergeCell ref="F233:G233"/>
    <mergeCell ref="F234:G234"/>
    <mergeCell ref="F231:G231"/>
    <mergeCell ref="F232:G232"/>
    <mergeCell ref="D244:E244"/>
    <mergeCell ref="F244:G244"/>
    <mergeCell ref="H244:I244"/>
    <mergeCell ref="H267:I267"/>
    <mergeCell ref="H268:I268"/>
    <mergeCell ref="F267:G267"/>
    <mergeCell ref="F268:G268"/>
    <mergeCell ref="D267:E267"/>
    <mergeCell ref="D268:E268"/>
    <mergeCell ref="C265:C266"/>
    <mergeCell ref="D265:E265"/>
    <mergeCell ref="C27:D27"/>
    <mergeCell ref="C25:H25"/>
    <mergeCell ref="C29:I29"/>
    <mergeCell ref="C17:I17"/>
    <mergeCell ref="C9:I9"/>
    <mergeCell ref="C15:I15"/>
    <mergeCell ref="C16:I16"/>
    <mergeCell ref="C14:I14"/>
    <mergeCell ref="C18:I18"/>
    <mergeCell ref="C20:I20"/>
    <mergeCell ref="C22:I22"/>
    <mergeCell ref="C21:I21"/>
    <mergeCell ref="C19:I19"/>
    <mergeCell ref="C37:I37"/>
    <mergeCell ref="C38:E38"/>
    <mergeCell ref="F38:G38"/>
    <mergeCell ref="H38:I38"/>
    <mergeCell ref="C39:E39"/>
    <mergeCell ref="F39:G39"/>
    <mergeCell ref="H39:I39"/>
    <mergeCell ref="C1:I1"/>
    <mergeCell ref="C34:I34"/>
    <mergeCell ref="C35:I35"/>
    <mergeCell ref="C36:I36"/>
    <mergeCell ref="C3:I7"/>
    <mergeCell ref="C10:I13"/>
    <mergeCell ref="C23:I23"/>
    <mergeCell ref="H32:I32"/>
    <mergeCell ref="H31:I31"/>
    <mergeCell ref="C33:I33"/>
    <mergeCell ref="C2:I2"/>
    <mergeCell ref="C24:I24"/>
    <mergeCell ref="C30:I30"/>
    <mergeCell ref="C26:H26"/>
    <mergeCell ref="E28:I28"/>
    <mergeCell ref="C28:D28"/>
    <mergeCell ref="E27:I27"/>
    <mergeCell ref="C43:I43"/>
    <mergeCell ref="C44:H44"/>
    <mergeCell ref="C45:H45"/>
    <mergeCell ref="C46:D46"/>
    <mergeCell ref="E46:I46"/>
    <mergeCell ref="C40:E40"/>
    <mergeCell ref="F40:I40"/>
    <mergeCell ref="C41:E41"/>
    <mergeCell ref="F41:I41"/>
    <mergeCell ref="C42:I42"/>
    <mergeCell ref="C52:I52"/>
    <mergeCell ref="C53:E53"/>
    <mergeCell ref="F53:G53"/>
    <mergeCell ref="H53:I53"/>
    <mergeCell ref="C54:E54"/>
    <mergeCell ref="F54:G54"/>
    <mergeCell ref="H54:I54"/>
    <mergeCell ref="C47:D47"/>
    <mergeCell ref="E47:I47"/>
    <mergeCell ref="C48:I48"/>
    <mergeCell ref="C49:I49"/>
    <mergeCell ref="C51:I51"/>
    <mergeCell ref="C50:I50"/>
    <mergeCell ref="C58:I58"/>
    <mergeCell ref="C59:H59"/>
    <mergeCell ref="C60:H60"/>
    <mergeCell ref="C61:D61"/>
    <mergeCell ref="E61:I61"/>
    <mergeCell ref="C55:E55"/>
    <mergeCell ref="F55:I55"/>
    <mergeCell ref="C56:E56"/>
    <mergeCell ref="F56:I56"/>
    <mergeCell ref="C57:I57"/>
    <mergeCell ref="C67:I67"/>
    <mergeCell ref="C68:E68"/>
    <mergeCell ref="F68:G68"/>
    <mergeCell ref="H68:I68"/>
    <mergeCell ref="C69:E69"/>
    <mergeCell ref="F69:G69"/>
    <mergeCell ref="H69:I69"/>
    <mergeCell ref="C62:D62"/>
    <mergeCell ref="E62:I62"/>
    <mergeCell ref="C63:I63"/>
    <mergeCell ref="C64:I64"/>
    <mergeCell ref="C66:I66"/>
    <mergeCell ref="C65:I65"/>
    <mergeCell ref="C81:I81"/>
    <mergeCell ref="C82:I82"/>
    <mergeCell ref="C83:I83"/>
    <mergeCell ref="C170:D172"/>
    <mergeCell ref="E170:I172"/>
    <mergeCell ref="C70:E70"/>
    <mergeCell ref="F70:I70"/>
    <mergeCell ref="C71:E71"/>
    <mergeCell ref="F71:I71"/>
    <mergeCell ref="C72:I72"/>
    <mergeCell ref="C77:D77"/>
    <mergeCell ref="E77:I77"/>
    <mergeCell ref="C78:I78"/>
    <mergeCell ref="C79:I79"/>
    <mergeCell ref="C73:I73"/>
    <mergeCell ref="C74:H74"/>
    <mergeCell ref="C75:H75"/>
    <mergeCell ref="C76:D76"/>
    <mergeCell ref="E76:I76"/>
    <mergeCell ref="C89:I89"/>
    <mergeCell ref="C90:I90"/>
    <mergeCell ref="C91:H91"/>
    <mergeCell ref="C92:H92"/>
    <mergeCell ref="C93:D93"/>
    <mergeCell ref="C125:I136"/>
    <mergeCell ref="C105:I105"/>
    <mergeCell ref="C106:I106"/>
    <mergeCell ref="C107:H107"/>
    <mergeCell ref="C111:I111"/>
    <mergeCell ref="C112:I112"/>
    <mergeCell ref="C114:I114"/>
    <mergeCell ref="C124:I124"/>
    <mergeCell ref="D116:I116"/>
    <mergeCell ref="C117:C119"/>
    <mergeCell ref="C120:C122"/>
    <mergeCell ref="D117:I119"/>
    <mergeCell ref="D120:I122"/>
    <mergeCell ref="C113:I113"/>
    <mergeCell ref="C123:I123"/>
    <mergeCell ref="C110:D110"/>
    <mergeCell ref="E110:I110"/>
    <mergeCell ref="C104:E104"/>
    <mergeCell ref="F104:I104"/>
    <mergeCell ref="E93:I93"/>
    <mergeCell ref="C84:I84"/>
    <mergeCell ref="C85:I85"/>
    <mergeCell ref="C86:I86"/>
    <mergeCell ref="C87:I87"/>
    <mergeCell ref="C88:I88"/>
    <mergeCell ref="C97:I97"/>
    <mergeCell ref="C98:I98"/>
    <mergeCell ref="C140:D142"/>
    <mergeCell ref="C143:D145"/>
    <mergeCell ref="E140:I142"/>
    <mergeCell ref="E143:I145"/>
    <mergeCell ref="C169:D169"/>
    <mergeCell ref="E169:I169"/>
    <mergeCell ref="C94:D94"/>
    <mergeCell ref="E94:I94"/>
    <mergeCell ref="C95:I95"/>
    <mergeCell ref="C96:I96"/>
    <mergeCell ref="C138:I138"/>
    <mergeCell ref="C102:E102"/>
    <mergeCell ref="F102:G102"/>
    <mergeCell ref="H102:I102"/>
    <mergeCell ref="C103:E103"/>
    <mergeCell ref="F103:I103"/>
    <mergeCell ref="C99:I99"/>
    <mergeCell ref="C100:I100"/>
    <mergeCell ref="C101:E101"/>
    <mergeCell ref="F101:G101"/>
    <mergeCell ref="H101:I101"/>
    <mergeCell ref="C108:H108"/>
    <mergeCell ref="C109:D109"/>
    <mergeCell ref="E109:I109"/>
    <mergeCell ref="D220:G220"/>
    <mergeCell ref="D221:G221"/>
    <mergeCell ref="D222:G222"/>
    <mergeCell ref="D223:G223"/>
    <mergeCell ref="C224:H224"/>
    <mergeCell ref="C225:I225"/>
    <mergeCell ref="E190:I190"/>
    <mergeCell ref="C183:I183"/>
    <mergeCell ref="C184:I186"/>
    <mergeCell ref="C188:D188"/>
    <mergeCell ref="E188:I188"/>
    <mergeCell ref="C187:I187"/>
    <mergeCell ref="C189:D189"/>
    <mergeCell ref="E189:I189"/>
    <mergeCell ref="C191:D191"/>
    <mergeCell ref="E191:I191"/>
    <mergeCell ref="C192:D192"/>
    <mergeCell ref="E192:I192"/>
    <mergeCell ref="C193:D193"/>
    <mergeCell ref="E193:I193"/>
    <mergeCell ref="C190:D190"/>
    <mergeCell ref="C212:I212"/>
    <mergeCell ref="C207:I207"/>
    <mergeCell ref="D217:G217"/>
    <mergeCell ref="D216:G216"/>
    <mergeCell ref="D214:G214"/>
    <mergeCell ref="D215:G215"/>
    <mergeCell ref="C218:H218"/>
    <mergeCell ref="D213:G213"/>
    <mergeCell ref="C219:I219"/>
    <mergeCell ref="C204:D204"/>
    <mergeCell ref="E204:G204"/>
    <mergeCell ref="H204:I204"/>
    <mergeCell ref="C205:D205"/>
    <mergeCell ref="E205:G205"/>
    <mergeCell ref="H205:I205"/>
    <mergeCell ref="C206:I206"/>
    <mergeCell ref="C208:I208"/>
    <mergeCell ref="C209:I211"/>
    <mergeCell ref="C201:D201"/>
    <mergeCell ref="E201:G201"/>
    <mergeCell ref="H201:I201"/>
    <mergeCell ref="C200:I200"/>
    <mergeCell ref="C202:D202"/>
    <mergeCell ref="E202:G202"/>
    <mergeCell ref="H202:I202"/>
    <mergeCell ref="C203:D203"/>
    <mergeCell ref="E203:G203"/>
    <mergeCell ref="H203:I203"/>
    <mergeCell ref="C197:D197"/>
    <mergeCell ref="E197:G197"/>
    <mergeCell ref="H197:I197"/>
    <mergeCell ref="C198:D198"/>
    <mergeCell ref="E198:G198"/>
    <mergeCell ref="H198:I198"/>
    <mergeCell ref="C199:D199"/>
    <mergeCell ref="E199:G199"/>
    <mergeCell ref="H199:I199"/>
    <mergeCell ref="C196:D196"/>
    <mergeCell ref="E195:G195"/>
    <mergeCell ref="H195:I195"/>
    <mergeCell ref="E196:G196"/>
    <mergeCell ref="H196:I196"/>
    <mergeCell ref="C173:D175"/>
    <mergeCell ref="E173:I175"/>
    <mergeCell ref="C176:D178"/>
    <mergeCell ref="E176:I178"/>
    <mergeCell ref="C179:D181"/>
    <mergeCell ref="E179:I181"/>
    <mergeCell ref="E32:G32"/>
    <mergeCell ref="E31:G31"/>
    <mergeCell ref="C80:I80"/>
    <mergeCell ref="C137:I137"/>
    <mergeCell ref="C154:I154"/>
    <mergeCell ref="C8:I8"/>
    <mergeCell ref="C115:I115"/>
    <mergeCell ref="C194:I194"/>
    <mergeCell ref="C195:D195"/>
    <mergeCell ref="C146:I146"/>
    <mergeCell ref="C155:D155"/>
    <mergeCell ref="E155:I155"/>
    <mergeCell ref="C156:D158"/>
    <mergeCell ref="E156:I158"/>
    <mergeCell ref="C147:I147"/>
    <mergeCell ref="C148:I153"/>
    <mergeCell ref="C165:D167"/>
    <mergeCell ref="E165:I167"/>
    <mergeCell ref="C162:D164"/>
    <mergeCell ref="E162:I164"/>
    <mergeCell ref="C159:D161"/>
    <mergeCell ref="E159:I161"/>
    <mergeCell ref="C139:D139"/>
    <mergeCell ref="E139:I139"/>
  </mergeCells>
  <phoneticPr fontId="5" type="noConversion"/>
  <pageMargins left="0.75" right="0.28000000000000003" top="1.71" bottom="0.79" header="0.5" footer="0.33"/>
  <pageSetup paperSize="9" scale="80" orientation="portrait" horizontalDpi="4294967292" verticalDpi="4294967292"/>
  <headerFooter>
    <oddHeader>&amp;L&amp;"Calibri,Regular"&amp;K000000Logo&amp;C&amp;"Calibri,Regular"&amp;K000000Dados da Entidade</oddHeader>
    <oddFooter xml:space="preserve">&amp;L&amp;"Calibri,Regular"&amp;K000000&amp;A&amp;C&amp;"Calibri,Regular"&amp;K000000fls. &amp;P/&amp;N&amp;R&amp;"Calibri,Regular"&amp;K000000Emitido: &amp;D - &amp;T </oddFooter>
  </headerFooter>
  <rowBreaks count="1" manualBreakCount="1">
    <brk id="225" max="16383" man="1"/>
  </rowBreaks>
  <ignoredErrors>
    <ignoredError sqref="F269:I270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Tabelas!$G$1:$G$19</xm:f>
          </x14:formula1>
          <xm:sqref>F230:G239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:I17"/>
  <sheetViews>
    <sheetView workbookViewId="0"/>
  </sheetViews>
  <sheetFormatPr defaultColWidth="11" defaultRowHeight="15.75" x14ac:dyDescent="0.25"/>
  <cols>
    <col min="1" max="1" width="8.375" bestFit="1" customWidth="1"/>
    <col min="2" max="2" width="36.625" bestFit="1" customWidth="1"/>
    <col min="3" max="3" width="19" bestFit="1" customWidth="1"/>
    <col min="4" max="4" width="7.875" bestFit="1" customWidth="1"/>
    <col min="5" max="5" width="8.375" bestFit="1" customWidth="1"/>
    <col min="6" max="6" width="50.5" customWidth="1"/>
    <col min="7" max="7" width="27.875" bestFit="1" customWidth="1"/>
    <col min="8" max="8" width="20.875" bestFit="1" customWidth="1"/>
    <col min="9" max="9" width="12" bestFit="1" customWidth="1"/>
  </cols>
  <sheetData>
    <row r="1" spans="1:9" x14ac:dyDescent="0.25">
      <c r="A1" t="s">
        <v>51</v>
      </c>
      <c r="B1" t="s">
        <v>50</v>
      </c>
      <c r="C1" t="s">
        <v>37</v>
      </c>
      <c r="D1" t="s">
        <v>9</v>
      </c>
      <c r="E1" t="s">
        <v>59</v>
      </c>
      <c r="F1" s="87" t="s">
        <v>182</v>
      </c>
      <c r="G1" s="137" t="s">
        <v>353</v>
      </c>
      <c r="H1" s="136" t="s">
        <v>347</v>
      </c>
      <c r="I1" s="135" t="s">
        <v>255</v>
      </c>
    </row>
    <row r="2" spans="1:9" x14ac:dyDescent="0.25">
      <c r="A2" t="s">
        <v>52</v>
      </c>
      <c r="B2" t="s">
        <v>57</v>
      </c>
      <c r="C2" t="s">
        <v>37</v>
      </c>
      <c r="D2" t="s">
        <v>58</v>
      </c>
      <c r="E2" t="s">
        <v>8</v>
      </c>
      <c r="F2" s="87" t="s">
        <v>183</v>
      </c>
      <c r="G2" t="s">
        <v>115</v>
      </c>
      <c r="H2" t="s">
        <v>358</v>
      </c>
      <c r="I2" t="s">
        <v>254</v>
      </c>
    </row>
    <row r="3" spans="1:9" x14ac:dyDescent="0.25">
      <c r="A3" t="s">
        <v>27</v>
      </c>
      <c r="B3" t="s">
        <v>56</v>
      </c>
      <c r="C3" t="s">
        <v>37</v>
      </c>
      <c r="E3" t="s">
        <v>179</v>
      </c>
      <c r="F3" s="87" t="s">
        <v>184</v>
      </c>
      <c r="G3" t="s">
        <v>114</v>
      </c>
      <c r="H3" t="s">
        <v>346</v>
      </c>
      <c r="I3" t="s">
        <v>255</v>
      </c>
    </row>
    <row r="4" spans="1:9" x14ac:dyDescent="0.25">
      <c r="A4" t="s">
        <v>53</v>
      </c>
      <c r="B4" t="s">
        <v>49</v>
      </c>
      <c r="C4" t="s">
        <v>46</v>
      </c>
      <c r="F4" s="87" t="s">
        <v>185</v>
      </c>
      <c r="G4" t="s">
        <v>108</v>
      </c>
      <c r="H4" t="s">
        <v>346</v>
      </c>
      <c r="I4" t="s">
        <v>255</v>
      </c>
    </row>
    <row r="5" spans="1:9" x14ac:dyDescent="0.25">
      <c r="A5" t="s">
        <v>54</v>
      </c>
      <c r="B5" t="s">
        <v>47</v>
      </c>
      <c r="C5" t="s">
        <v>46</v>
      </c>
      <c r="F5" s="87" t="s">
        <v>186</v>
      </c>
      <c r="G5" t="s">
        <v>356</v>
      </c>
      <c r="H5" t="s">
        <v>348</v>
      </c>
      <c r="I5" t="s">
        <v>255</v>
      </c>
    </row>
    <row r="6" spans="1:9" x14ac:dyDescent="0.25">
      <c r="A6" t="s">
        <v>55</v>
      </c>
      <c r="B6" t="s">
        <v>48</v>
      </c>
      <c r="C6" t="s">
        <v>46</v>
      </c>
      <c r="F6" s="87" t="s">
        <v>187</v>
      </c>
      <c r="G6" t="s">
        <v>113</v>
      </c>
      <c r="H6" t="s">
        <v>348</v>
      </c>
      <c r="I6" t="s">
        <v>255</v>
      </c>
    </row>
    <row r="7" spans="1:9" x14ac:dyDescent="0.25">
      <c r="F7" s="87" t="s">
        <v>188</v>
      </c>
      <c r="G7" t="s">
        <v>349</v>
      </c>
      <c r="H7" t="s">
        <v>349</v>
      </c>
      <c r="I7" t="s">
        <v>255</v>
      </c>
    </row>
    <row r="8" spans="1:9" x14ac:dyDescent="0.25">
      <c r="F8" s="87" t="s">
        <v>189</v>
      </c>
      <c r="G8" t="s">
        <v>361</v>
      </c>
      <c r="H8" t="s">
        <v>346</v>
      </c>
      <c r="I8" t="s">
        <v>255</v>
      </c>
    </row>
    <row r="9" spans="1:9" x14ac:dyDescent="0.25">
      <c r="F9" s="87" t="s">
        <v>190</v>
      </c>
      <c r="G9" t="s">
        <v>354</v>
      </c>
      <c r="H9" t="s">
        <v>346</v>
      </c>
      <c r="I9" t="s">
        <v>255</v>
      </c>
    </row>
    <row r="10" spans="1:9" x14ac:dyDescent="0.25">
      <c r="F10" s="87" t="s">
        <v>191</v>
      </c>
      <c r="G10" t="s">
        <v>106</v>
      </c>
      <c r="H10" t="s">
        <v>346</v>
      </c>
      <c r="I10" t="s">
        <v>255</v>
      </c>
    </row>
    <row r="11" spans="1:9" x14ac:dyDescent="0.25">
      <c r="F11" s="87" t="s">
        <v>380</v>
      </c>
      <c r="G11" t="s">
        <v>116</v>
      </c>
      <c r="H11" t="s">
        <v>359</v>
      </c>
      <c r="I11" t="s">
        <v>254</v>
      </c>
    </row>
    <row r="12" spans="1:9" x14ac:dyDescent="0.25">
      <c r="F12" s="87" t="s">
        <v>433</v>
      </c>
      <c r="G12" t="s">
        <v>117</v>
      </c>
      <c r="H12" t="s">
        <v>351</v>
      </c>
      <c r="I12" t="s">
        <v>255</v>
      </c>
    </row>
    <row r="13" spans="1:9" x14ac:dyDescent="0.25">
      <c r="F13" s="87" t="s">
        <v>447</v>
      </c>
      <c r="G13" t="s">
        <v>350</v>
      </c>
      <c r="H13" t="s">
        <v>350</v>
      </c>
      <c r="I13" t="s">
        <v>255</v>
      </c>
    </row>
    <row r="14" spans="1:9" x14ac:dyDescent="0.25">
      <c r="G14" s="137" t="s">
        <v>352</v>
      </c>
      <c r="H14" s="136" t="s">
        <v>347</v>
      </c>
      <c r="I14" s="135" t="s">
        <v>255</v>
      </c>
    </row>
    <row r="15" spans="1:9" x14ac:dyDescent="0.25">
      <c r="G15" t="s">
        <v>348</v>
      </c>
      <c r="H15" t="s">
        <v>348</v>
      </c>
      <c r="I15" t="s">
        <v>255</v>
      </c>
    </row>
    <row r="16" spans="1:9" x14ac:dyDescent="0.25">
      <c r="G16" t="s">
        <v>355</v>
      </c>
      <c r="H16" t="s">
        <v>348</v>
      </c>
      <c r="I16" t="s">
        <v>255</v>
      </c>
    </row>
    <row r="17" spans="7:9" x14ac:dyDescent="0.25">
      <c r="G17" t="s">
        <v>357</v>
      </c>
      <c r="H17" t="s">
        <v>351</v>
      </c>
      <c r="I17" t="s">
        <v>255</v>
      </c>
    </row>
  </sheetData>
  <sheetProtection password="E80B" sheet="1" objects="1" scenarios="1"/>
  <sortState ref="G1:I18">
    <sortCondition ref="G1:G18"/>
  </sortState>
  <phoneticPr fontId="5" type="noConversion"/>
  <pageMargins left="0.75" right="0.28000000000000003" top="1.21" bottom="0.79" header="0.5" footer="0.33"/>
  <pageSetup paperSize="9" scale="80" orientation="portrait" horizontalDpi="4294967292" verticalDpi="4294967292"/>
  <headerFooter>
    <oddHeader>&amp;L&amp;"Calibri,Regular"&amp;K000000LOGO&amp;CNOME DA ENTIDADE</oddHeader>
    <oddFooter xml:space="preserve">&amp;L&amp;"Calibri,Regular"&amp;K000000&amp;A&amp;REmitido: &amp;D -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rgb="FF0000FF"/>
  </sheetPr>
  <dimension ref="B1:K194"/>
  <sheetViews>
    <sheetView showZeros="0" topLeftCell="A10" zoomScaleNormal="100" workbookViewId="0">
      <selection activeCell="E10" sqref="E10"/>
    </sheetView>
  </sheetViews>
  <sheetFormatPr defaultColWidth="11" defaultRowHeight="15.75" x14ac:dyDescent="0.25"/>
  <cols>
    <col min="1" max="1" width="2.625" customWidth="1"/>
    <col min="2" max="2" width="6.5" style="36" customWidth="1"/>
    <col min="3" max="3" width="17.625" style="41" customWidth="1"/>
    <col min="4" max="4" width="17.625" style="44" customWidth="1"/>
    <col min="5" max="5" width="17.625" style="24" customWidth="1"/>
    <col min="6" max="6" width="17.625" style="35" customWidth="1"/>
    <col min="7" max="7" width="17.625" style="24" customWidth="1"/>
    <col min="8" max="8" width="5.875" customWidth="1"/>
    <col min="11" max="11" width="16.625" style="36" bestFit="1" customWidth="1"/>
  </cols>
  <sheetData>
    <row r="1" spans="2:11" s="2" customFormat="1" ht="21.95" customHeight="1" x14ac:dyDescent="0.25">
      <c r="B1" s="244" t="s">
        <v>34</v>
      </c>
      <c r="C1" s="244"/>
      <c r="D1" s="245" t="str">
        <f>+Inicio!B1</f>
        <v>SECRETARIA DE ESTADO DA SAÚDE DE SÃO PAULO</v>
      </c>
      <c r="E1" s="245"/>
      <c r="F1" s="245"/>
      <c r="G1" s="245"/>
      <c r="K1" s="36"/>
    </row>
    <row r="2" spans="2:11" s="2" customFormat="1" ht="21.95" customHeight="1" x14ac:dyDescent="0.25">
      <c r="B2" s="244" t="s">
        <v>23</v>
      </c>
      <c r="C2" s="244"/>
      <c r="D2" s="245" t="str">
        <f>+Inicio!B28</f>
        <v>Subvenção - Custeio</v>
      </c>
      <c r="E2" s="245"/>
      <c r="F2" s="245"/>
      <c r="G2" s="245"/>
      <c r="K2" s="36"/>
    </row>
    <row r="3" spans="2:11" s="2" customFormat="1" ht="21.95" customHeight="1" x14ac:dyDescent="0.25">
      <c r="B3" s="244" t="s">
        <v>35</v>
      </c>
      <c r="C3" s="244"/>
      <c r="D3" s="245" t="str">
        <f>+Inicio!B25</f>
        <v>16.646 de 11/01/2018 decreto no. 63.152 de 15/01/2018</v>
      </c>
      <c r="E3" s="245"/>
      <c r="F3" s="245"/>
      <c r="G3" s="245"/>
      <c r="K3" s="36"/>
    </row>
    <row r="4" spans="2:11" ht="74.099999999999994" customHeight="1" x14ac:dyDescent="0.25">
      <c r="B4" s="244" t="s">
        <v>36</v>
      </c>
      <c r="C4" s="244"/>
      <c r="D4" s="245" t="str">
        <f>+Inicio!B24</f>
        <v>Contribuição para o desenvolv. de uma Rede Hospitalar de referência na Região, capaz de prestar servs. de saúde de qualidade e resolutivos, de média e de alta complex., que atendam às necessid. e demandas da pop., em especial aquelas encaminhadas pelo setor de regulação do acesso e integrar-se à rede de atenção à saúde do Estado, mediante a transf. de recursos financ. destinados às despesas de Apoio Financeiro Geral Custeio - Aquisição de Mat. de Consumo e Prest. de Servs.</v>
      </c>
      <c r="E4" s="245"/>
      <c r="F4" s="245"/>
      <c r="G4" s="245"/>
    </row>
    <row r="5" spans="2:11" ht="21.95" customHeight="1" x14ac:dyDescent="0.25">
      <c r="B5" s="244" t="s">
        <v>127</v>
      </c>
      <c r="C5" s="244"/>
      <c r="D5" s="245" t="str">
        <f>+Inicio!B3</f>
        <v>Santa Casa de Misericórdia de Santo Amaro</v>
      </c>
      <c r="E5" s="245"/>
      <c r="F5" s="245"/>
      <c r="G5" s="245"/>
    </row>
    <row r="6" spans="2:11" ht="21.95" customHeight="1" x14ac:dyDescent="0.25">
      <c r="B6" s="244" t="s">
        <v>2</v>
      </c>
      <c r="C6" s="244"/>
      <c r="D6" s="245" t="str">
        <f>CONCATENATE(Inicio!B5," - ",Inicio!B6," - ",Inicio!B7)</f>
        <v>Rua Isabel Schmidt 59 - São Paulo - 04743-030</v>
      </c>
      <c r="E6" s="245"/>
      <c r="F6" s="245"/>
      <c r="G6" s="245"/>
    </row>
    <row r="7" spans="2:11" ht="21.95" customHeight="1" x14ac:dyDescent="0.25">
      <c r="B7" s="244" t="s">
        <v>30</v>
      </c>
      <c r="C7" s="244"/>
      <c r="D7" s="245" t="str">
        <f>+Inicio!B8</f>
        <v>Roberto Magno Leite Pereira</v>
      </c>
      <c r="E7" s="245"/>
      <c r="F7" s="245"/>
      <c r="G7" s="245"/>
    </row>
    <row r="8" spans="2:11" s="2" customFormat="1" ht="20.100000000000001" customHeight="1" x14ac:dyDescent="0.25">
      <c r="B8" s="246" t="s">
        <v>133</v>
      </c>
      <c r="C8" s="247"/>
      <c r="D8" s="247"/>
      <c r="E8" s="247"/>
      <c r="F8" s="247"/>
      <c r="G8" s="248"/>
      <c r="K8" s="36"/>
    </row>
    <row r="9" spans="2:11" ht="42.95" customHeight="1" thickBot="1" x14ac:dyDescent="0.3">
      <c r="B9" s="58" t="s">
        <v>181</v>
      </c>
      <c r="C9" s="59" t="s">
        <v>76</v>
      </c>
      <c r="D9" s="56" t="s">
        <v>131</v>
      </c>
      <c r="E9" s="37" t="s">
        <v>77</v>
      </c>
      <c r="F9" s="17" t="s">
        <v>78</v>
      </c>
      <c r="G9" s="56" t="s">
        <v>132</v>
      </c>
      <c r="I9" s="48"/>
      <c r="K9"/>
    </row>
    <row r="10" spans="2:11" s="2" customFormat="1" ht="24.95" customHeight="1" thickTop="1" x14ac:dyDescent="0.25">
      <c r="B10" s="60">
        <v>1</v>
      </c>
      <c r="C10" s="53">
        <v>44217</v>
      </c>
      <c r="D10" s="69">
        <v>466997</v>
      </c>
      <c r="E10" s="53">
        <v>44217</v>
      </c>
      <c r="F10" s="54" t="s">
        <v>466</v>
      </c>
      <c r="G10" s="69">
        <v>466997</v>
      </c>
      <c r="I10" s="48"/>
    </row>
    <row r="11" spans="2:11" s="2" customFormat="1" ht="24.95" customHeight="1" x14ac:dyDescent="0.25">
      <c r="B11" s="61">
        <v>2</v>
      </c>
      <c r="C11" s="53">
        <v>44253</v>
      </c>
      <c r="D11" s="69">
        <v>466997</v>
      </c>
      <c r="E11" s="53">
        <v>44253</v>
      </c>
      <c r="F11" s="54" t="s">
        <v>615</v>
      </c>
      <c r="G11" s="69">
        <v>466997</v>
      </c>
      <c r="I11" s="48"/>
    </row>
    <row r="12" spans="2:11" s="2" customFormat="1" ht="24.95" customHeight="1" x14ac:dyDescent="0.25">
      <c r="B12" s="61">
        <v>3</v>
      </c>
      <c r="C12" s="53">
        <v>44281</v>
      </c>
      <c r="D12" s="69">
        <v>466997</v>
      </c>
      <c r="E12" s="53">
        <v>44281</v>
      </c>
      <c r="F12" s="54" t="s">
        <v>749</v>
      </c>
      <c r="G12" s="69">
        <v>466997</v>
      </c>
      <c r="I12" s="49"/>
    </row>
    <row r="13" spans="2:11" s="2" customFormat="1" ht="24.95" customHeight="1" x14ac:dyDescent="0.25">
      <c r="B13" s="61">
        <v>4</v>
      </c>
      <c r="C13" s="53">
        <v>44309</v>
      </c>
      <c r="D13" s="69">
        <v>466997</v>
      </c>
      <c r="E13" s="53">
        <v>44309</v>
      </c>
      <c r="F13" s="54" t="s">
        <v>1050</v>
      </c>
      <c r="G13" s="69">
        <v>466997</v>
      </c>
      <c r="I13" s="36"/>
    </row>
    <row r="14" spans="2:11" s="2" customFormat="1" ht="24.95" customHeight="1" x14ac:dyDescent="0.25">
      <c r="B14" s="61">
        <v>5</v>
      </c>
      <c r="C14" s="53">
        <v>44342</v>
      </c>
      <c r="D14" s="69">
        <v>466997</v>
      </c>
      <c r="E14" s="53">
        <v>44342</v>
      </c>
      <c r="F14" s="54" t="s">
        <v>1107</v>
      </c>
      <c r="G14" s="69">
        <v>466997</v>
      </c>
      <c r="I14" s="36"/>
    </row>
    <row r="15" spans="2:11" s="2" customFormat="1" ht="24.95" customHeight="1" x14ac:dyDescent="0.25">
      <c r="B15" s="61">
        <v>6</v>
      </c>
      <c r="C15" s="53">
        <v>44375</v>
      </c>
      <c r="D15" s="69">
        <v>466997</v>
      </c>
      <c r="E15" s="53">
        <v>44375</v>
      </c>
      <c r="F15" s="54" t="s">
        <v>1265</v>
      </c>
      <c r="G15" s="69">
        <v>466997</v>
      </c>
      <c r="I15" s="36"/>
    </row>
    <row r="16" spans="2:11" s="2" customFormat="1" ht="24.95" customHeight="1" x14ac:dyDescent="0.25">
      <c r="B16" s="61">
        <v>7</v>
      </c>
      <c r="C16" s="53">
        <v>44404</v>
      </c>
      <c r="D16" s="69">
        <v>466997</v>
      </c>
      <c r="E16" s="53">
        <v>44404</v>
      </c>
      <c r="F16" s="54" t="s">
        <v>1392</v>
      </c>
      <c r="G16" s="69">
        <v>466997</v>
      </c>
      <c r="I16" s="36"/>
    </row>
    <row r="17" spans="2:9" s="2" customFormat="1" ht="24.95" customHeight="1" x14ac:dyDescent="0.25">
      <c r="B17" s="61">
        <v>8</v>
      </c>
      <c r="C17" s="53">
        <v>44434</v>
      </c>
      <c r="D17" s="69">
        <v>466997</v>
      </c>
      <c r="E17" s="53">
        <v>44434</v>
      </c>
      <c r="F17" s="54" t="s">
        <v>1562</v>
      </c>
      <c r="G17" s="69">
        <v>466997</v>
      </c>
      <c r="I17" s="36"/>
    </row>
    <row r="18" spans="2:9" s="2" customFormat="1" ht="24.95" customHeight="1" x14ac:dyDescent="0.25">
      <c r="B18" s="61">
        <v>9</v>
      </c>
      <c r="C18" s="53">
        <v>44466</v>
      </c>
      <c r="D18" s="69">
        <v>466997</v>
      </c>
      <c r="E18" s="53">
        <v>44466</v>
      </c>
      <c r="F18" s="54" t="s">
        <v>1695</v>
      </c>
      <c r="G18" s="69">
        <v>466997</v>
      </c>
      <c r="I18" s="36"/>
    </row>
    <row r="19" spans="2:9" s="2" customFormat="1" ht="24.95" customHeight="1" x14ac:dyDescent="0.25">
      <c r="B19" s="61">
        <v>10</v>
      </c>
      <c r="C19" s="53">
        <v>44495</v>
      </c>
      <c r="D19" s="69">
        <v>466997</v>
      </c>
      <c r="E19" s="53">
        <v>44495</v>
      </c>
      <c r="F19" s="54" t="s">
        <v>1941</v>
      </c>
      <c r="G19" s="69">
        <v>466997</v>
      </c>
      <c r="I19" s="36"/>
    </row>
    <row r="20" spans="2:9" s="2" customFormat="1" ht="24.95" customHeight="1" x14ac:dyDescent="0.25">
      <c r="B20" s="61">
        <v>11</v>
      </c>
      <c r="C20" s="53">
        <v>44526</v>
      </c>
      <c r="D20" s="69">
        <v>466997</v>
      </c>
      <c r="E20" s="53">
        <v>44526</v>
      </c>
      <c r="F20" s="54" t="s">
        <v>1942</v>
      </c>
      <c r="G20" s="69">
        <v>466997</v>
      </c>
      <c r="I20" s="36"/>
    </row>
    <row r="21" spans="2:9" s="2" customFormat="1" ht="24.95" customHeight="1" x14ac:dyDescent="0.25">
      <c r="B21" s="61">
        <v>12</v>
      </c>
      <c r="C21" s="53">
        <v>44553</v>
      </c>
      <c r="D21" s="69">
        <v>466997</v>
      </c>
      <c r="E21" s="53">
        <v>44553</v>
      </c>
      <c r="F21" s="54" t="s">
        <v>2053</v>
      </c>
      <c r="G21" s="69">
        <v>466997</v>
      </c>
      <c r="I21" s="36"/>
    </row>
    <row r="22" spans="2:9" s="2" customFormat="1" ht="24.95" customHeight="1" x14ac:dyDescent="0.25">
      <c r="B22" s="251" t="s">
        <v>44</v>
      </c>
      <c r="C22" s="252"/>
      <c r="D22" s="57">
        <f>SUM(D10:D21)</f>
        <v>5603964</v>
      </c>
      <c r="E22" s="249" t="s">
        <v>44</v>
      </c>
      <c r="F22" s="250"/>
      <c r="G22" s="57">
        <f>SUM(G10:G21)</f>
        <v>5603964</v>
      </c>
      <c r="I22" s="36"/>
    </row>
    <row r="23" spans="2:9" x14ac:dyDescent="0.25">
      <c r="B23" s="4"/>
      <c r="C23" s="40"/>
      <c r="D23" s="43"/>
      <c r="E23" s="45"/>
      <c r="F23" s="47"/>
      <c r="G23" s="45"/>
    </row>
    <row r="24" spans="2:9" x14ac:dyDescent="0.25">
      <c r="B24" s="254" t="str">
        <f>+Inicio!A42</f>
        <v>São Paulo, 14 de fevereiro de 2022</v>
      </c>
      <c r="C24" s="254"/>
      <c r="D24" s="254"/>
      <c r="E24" s="254"/>
      <c r="F24" s="47"/>
      <c r="G24" s="45"/>
    </row>
    <row r="25" spans="2:9" x14ac:dyDescent="0.25">
      <c r="B25" s="4"/>
      <c r="C25" s="40"/>
      <c r="D25" s="43"/>
      <c r="E25" s="45"/>
      <c r="F25" s="47"/>
      <c r="G25" s="45"/>
    </row>
    <row r="26" spans="2:9" x14ac:dyDescent="0.25">
      <c r="B26" s="4"/>
      <c r="C26" s="40"/>
      <c r="D26" s="43"/>
      <c r="E26" s="45"/>
      <c r="F26" s="47"/>
      <c r="G26" s="45"/>
    </row>
    <row r="27" spans="2:9" x14ac:dyDescent="0.25">
      <c r="B27" s="4"/>
      <c r="C27" s="40"/>
      <c r="D27" s="43"/>
      <c r="E27" s="45"/>
      <c r="F27" s="47"/>
      <c r="G27" s="45"/>
    </row>
    <row r="28" spans="2:9" x14ac:dyDescent="0.25">
      <c r="B28" s="4"/>
      <c r="C28" s="40"/>
      <c r="D28" s="43"/>
      <c r="E28" s="45"/>
      <c r="F28" s="47"/>
      <c r="G28" s="45"/>
    </row>
    <row r="29" spans="2:9" x14ac:dyDescent="0.25">
      <c r="E29" s="45"/>
      <c r="F29" s="47"/>
      <c r="G29" s="45"/>
    </row>
    <row r="30" spans="2:9" x14ac:dyDescent="0.25">
      <c r="B30" s="255" t="str">
        <f>+Inicio!B8</f>
        <v>Roberto Magno Leite Pereira</v>
      </c>
      <c r="C30" s="255"/>
      <c r="D30" s="255"/>
      <c r="E30" s="45"/>
      <c r="F30" s="47"/>
      <c r="G30" s="45"/>
    </row>
    <row r="31" spans="2:9" x14ac:dyDescent="0.25">
      <c r="B31" s="253" t="str">
        <f>+Inicio!B9</f>
        <v>Provedor</v>
      </c>
      <c r="C31" s="253"/>
      <c r="D31" s="253"/>
      <c r="E31" s="45"/>
      <c r="F31" s="47"/>
      <c r="G31" s="45"/>
    </row>
    <row r="32" spans="2:9" x14ac:dyDescent="0.25">
      <c r="B32" s="238" t="s">
        <v>438</v>
      </c>
      <c r="C32" s="238"/>
      <c r="D32" s="238"/>
      <c r="E32" s="45"/>
      <c r="F32" s="47"/>
      <c r="G32" s="45"/>
    </row>
    <row r="33" spans="2:7" x14ac:dyDescent="0.25">
      <c r="B33" s="4"/>
      <c r="C33" s="40"/>
      <c r="D33" s="43"/>
      <c r="E33" s="45"/>
      <c r="F33" s="47"/>
      <c r="G33" s="45"/>
    </row>
    <row r="34" spans="2:7" x14ac:dyDescent="0.25">
      <c r="B34" s="4"/>
      <c r="C34" s="40"/>
      <c r="D34" s="43"/>
      <c r="E34" s="45"/>
      <c r="F34" s="47"/>
      <c r="G34" s="45"/>
    </row>
    <row r="35" spans="2:7" x14ac:dyDescent="0.25">
      <c r="B35" s="4"/>
      <c r="C35" s="40"/>
      <c r="D35" s="43"/>
      <c r="E35" s="45"/>
      <c r="F35" s="47"/>
      <c r="G35" s="45"/>
    </row>
    <row r="36" spans="2:7" x14ac:dyDescent="0.25">
      <c r="B36" s="4"/>
      <c r="C36" s="40"/>
      <c r="D36" s="43"/>
      <c r="E36" s="45"/>
      <c r="F36" s="47"/>
      <c r="G36" s="45"/>
    </row>
    <row r="37" spans="2:7" x14ac:dyDescent="0.25">
      <c r="B37" s="4"/>
      <c r="C37" s="40"/>
      <c r="D37" s="43"/>
      <c r="E37" s="45"/>
      <c r="F37" s="47"/>
      <c r="G37" s="45"/>
    </row>
    <row r="38" spans="2:7" x14ac:dyDescent="0.25">
      <c r="B38" s="4"/>
      <c r="C38" s="40"/>
      <c r="D38" s="43"/>
      <c r="E38" s="45"/>
      <c r="F38" s="47"/>
      <c r="G38" s="45"/>
    </row>
    <row r="39" spans="2:7" x14ac:dyDescent="0.25">
      <c r="B39" s="4"/>
      <c r="C39" s="40"/>
      <c r="D39" s="43"/>
      <c r="E39" s="45"/>
      <c r="F39" s="47"/>
      <c r="G39" s="45"/>
    </row>
    <row r="40" spans="2:7" x14ac:dyDescent="0.25">
      <c r="B40" s="4"/>
      <c r="C40" s="40"/>
      <c r="D40" s="43"/>
      <c r="E40" s="45"/>
      <c r="F40" s="47"/>
      <c r="G40" s="45"/>
    </row>
    <row r="41" spans="2:7" x14ac:dyDescent="0.25">
      <c r="B41" s="4"/>
      <c r="C41" s="40"/>
      <c r="D41" s="43"/>
      <c r="E41" s="45"/>
      <c r="F41" s="47"/>
      <c r="G41" s="45"/>
    </row>
    <row r="42" spans="2:7" x14ac:dyDescent="0.25">
      <c r="B42" s="4"/>
      <c r="C42" s="40"/>
      <c r="D42" s="43"/>
      <c r="E42" s="45"/>
      <c r="F42" s="47"/>
      <c r="G42" s="45"/>
    </row>
    <row r="43" spans="2:7" x14ac:dyDescent="0.25">
      <c r="B43" s="4"/>
      <c r="C43" s="40"/>
      <c r="D43" s="43"/>
      <c r="E43" s="45"/>
      <c r="F43" s="47"/>
      <c r="G43" s="45"/>
    </row>
    <row r="44" spans="2:7" x14ac:dyDescent="0.25">
      <c r="B44" s="4"/>
      <c r="C44" s="40"/>
      <c r="D44" s="43"/>
      <c r="E44" s="45"/>
      <c r="F44" s="47"/>
      <c r="G44" s="45"/>
    </row>
    <row r="45" spans="2:7" x14ac:dyDescent="0.25">
      <c r="B45" s="4"/>
      <c r="C45" s="40"/>
      <c r="D45" s="43"/>
      <c r="E45" s="45"/>
      <c r="F45" s="47"/>
      <c r="G45" s="45"/>
    </row>
    <row r="46" spans="2:7" x14ac:dyDescent="0.25">
      <c r="B46" s="4"/>
      <c r="C46" s="40"/>
      <c r="D46" s="43"/>
      <c r="E46" s="45"/>
      <c r="F46" s="47"/>
      <c r="G46" s="45"/>
    </row>
    <row r="47" spans="2:7" x14ac:dyDescent="0.25">
      <c r="B47" s="4"/>
      <c r="C47" s="40"/>
      <c r="D47" s="43"/>
      <c r="E47" s="45"/>
      <c r="F47" s="47"/>
      <c r="G47" s="45"/>
    </row>
    <row r="48" spans="2:7" x14ac:dyDescent="0.25">
      <c r="B48" s="4"/>
      <c r="C48" s="40"/>
      <c r="D48" s="43"/>
      <c r="E48" s="45"/>
      <c r="F48" s="47"/>
      <c r="G48" s="45"/>
    </row>
    <row r="49" spans="2:7" x14ac:dyDescent="0.25">
      <c r="B49" s="4"/>
      <c r="C49" s="40"/>
      <c r="D49" s="43"/>
      <c r="E49" s="45"/>
      <c r="F49" s="47"/>
      <c r="G49" s="45"/>
    </row>
    <row r="50" spans="2:7" x14ac:dyDescent="0.25">
      <c r="B50" s="4"/>
      <c r="C50" s="40"/>
      <c r="D50" s="43"/>
      <c r="E50" s="45"/>
      <c r="F50" s="47"/>
      <c r="G50" s="45"/>
    </row>
    <row r="51" spans="2:7" x14ac:dyDescent="0.25">
      <c r="B51" s="4"/>
      <c r="C51" s="40"/>
      <c r="D51" s="43"/>
      <c r="E51" s="45"/>
      <c r="F51" s="47"/>
      <c r="G51" s="45"/>
    </row>
    <row r="52" spans="2:7" x14ac:dyDescent="0.25">
      <c r="B52" s="4"/>
      <c r="C52" s="40"/>
      <c r="D52" s="43"/>
      <c r="E52" s="45"/>
      <c r="F52" s="47"/>
      <c r="G52" s="45"/>
    </row>
    <row r="53" spans="2:7" x14ac:dyDescent="0.25">
      <c r="B53" s="4"/>
      <c r="C53" s="40"/>
      <c r="D53" s="43"/>
      <c r="E53" s="45"/>
      <c r="F53" s="47"/>
      <c r="G53" s="45"/>
    </row>
    <row r="54" spans="2:7" x14ac:dyDescent="0.25">
      <c r="B54" s="4"/>
      <c r="C54" s="40"/>
      <c r="D54" s="43"/>
      <c r="E54" s="45"/>
      <c r="F54" s="47"/>
      <c r="G54" s="45"/>
    </row>
    <row r="55" spans="2:7" x14ac:dyDescent="0.25">
      <c r="B55" s="4"/>
      <c r="C55" s="40"/>
      <c r="D55" s="43"/>
      <c r="E55" s="45"/>
      <c r="F55" s="47"/>
      <c r="G55" s="45"/>
    </row>
    <row r="56" spans="2:7" x14ac:dyDescent="0.25">
      <c r="B56" s="4"/>
      <c r="C56" s="40"/>
      <c r="D56" s="43"/>
      <c r="E56" s="45"/>
      <c r="F56" s="47"/>
      <c r="G56" s="45"/>
    </row>
    <row r="57" spans="2:7" x14ac:dyDescent="0.25">
      <c r="B57" s="4"/>
      <c r="C57" s="40"/>
      <c r="D57" s="43"/>
      <c r="E57" s="45"/>
      <c r="F57" s="47"/>
      <c r="G57" s="45"/>
    </row>
    <row r="58" spans="2:7" x14ac:dyDescent="0.25">
      <c r="B58" s="4"/>
      <c r="C58" s="40"/>
      <c r="D58" s="43"/>
      <c r="E58" s="45"/>
      <c r="F58" s="47"/>
      <c r="G58" s="45"/>
    </row>
    <row r="59" spans="2:7" x14ac:dyDescent="0.25">
      <c r="B59" s="4"/>
      <c r="C59" s="40"/>
      <c r="D59" s="43"/>
      <c r="E59" s="45"/>
      <c r="F59" s="47"/>
      <c r="G59" s="45"/>
    </row>
    <row r="60" spans="2:7" x14ac:dyDescent="0.25">
      <c r="B60" s="4"/>
      <c r="C60" s="40"/>
      <c r="D60" s="43"/>
      <c r="E60" s="45"/>
      <c r="F60" s="47"/>
      <c r="G60" s="45"/>
    </row>
    <row r="61" spans="2:7" x14ac:dyDescent="0.25">
      <c r="B61" s="4"/>
      <c r="C61" s="40"/>
      <c r="D61" s="43"/>
      <c r="E61" s="45"/>
      <c r="F61" s="47"/>
      <c r="G61" s="45"/>
    </row>
    <row r="62" spans="2:7" x14ac:dyDescent="0.25">
      <c r="B62" s="4"/>
      <c r="C62" s="40"/>
      <c r="D62" s="43"/>
      <c r="E62" s="45"/>
      <c r="F62" s="47"/>
      <c r="G62" s="45"/>
    </row>
    <row r="63" spans="2:7" x14ac:dyDescent="0.25">
      <c r="B63" s="4"/>
      <c r="C63" s="40"/>
      <c r="D63" s="43"/>
      <c r="E63" s="45"/>
      <c r="F63" s="47"/>
      <c r="G63" s="45"/>
    </row>
    <row r="64" spans="2:7" x14ac:dyDescent="0.25">
      <c r="B64" s="4"/>
      <c r="C64" s="40"/>
      <c r="D64" s="43"/>
      <c r="E64" s="45"/>
      <c r="F64" s="47"/>
      <c r="G64" s="45"/>
    </row>
    <row r="65" spans="2:7" x14ac:dyDescent="0.25">
      <c r="B65" s="4"/>
      <c r="C65" s="40"/>
      <c r="D65" s="43"/>
      <c r="E65" s="45"/>
      <c r="F65" s="47"/>
      <c r="G65" s="45"/>
    </row>
    <row r="66" spans="2:7" x14ac:dyDescent="0.25">
      <c r="B66" s="4"/>
      <c r="C66" s="40"/>
      <c r="D66" s="43"/>
      <c r="E66" s="45"/>
      <c r="F66" s="47"/>
      <c r="G66" s="45"/>
    </row>
    <row r="67" spans="2:7" x14ac:dyDescent="0.25">
      <c r="B67" s="4"/>
      <c r="C67" s="40"/>
      <c r="D67" s="43"/>
      <c r="E67" s="45"/>
      <c r="F67" s="47"/>
      <c r="G67" s="45"/>
    </row>
    <row r="68" spans="2:7" x14ac:dyDescent="0.25">
      <c r="B68" s="4"/>
      <c r="C68" s="40"/>
      <c r="D68" s="43"/>
      <c r="E68" s="45"/>
      <c r="F68" s="47"/>
      <c r="G68" s="45"/>
    </row>
    <row r="69" spans="2:7" x14ac:dyDescent="0.25">
      <c r="B69" s="4"/>
      <c r="C69" s="40"/>
      <c r="D69" s="43"/>
      <c r="E69" s="45"/>
      <c r="F69" s="47"/>
      <c r="G69" s="45"/>
    </row>
    <row r="70" spans="2:7" x14ac:dyDescent="0.25">
      <c r="B70" s="4"/>
      <c r="C70" s="40"/>
      <c r="D70" s="43"/>
      <c r="E70" s="45"/>
      <c r="F70" s="47"/>
      <c r="G70" s="45"/>
    </row>
    <row r="71" spans="2:7" x14ac:dyDescent="0.25">
      <c r="B71" s="4"/>
      <c r="C71" s="40"/>
      <c r="D71" s="43"/>
      <c r="E71" s="45"/>
      <c r="F71" s="47"/>
      <c r="G71" s="45"/>
    </row>
    <row r="72" spans="2:7" x14ac:dyDescent="0.25">
      <c r="B72" s="4"/>
      <c r="C72" s="40"/>
      <c r="D72" s="43"/>
      <c r="E72" s="45"/>
      <c r="F72" s="47"/>
      <c r="G72" s="45"/>
    </row>
    <row r="73" spans="2:7" x14ac:dyDescent="0.25">
      <c r="B73" s="4"/>
      <c r="C73" s="40"/>
      <c r="D73" s="43"/>
      <c r="E73" s="45"/>
      <c r="F73" s="47"/>
      <c r="G73" s="45"/>
    </row>
    <row r="74" spans="2:7" x14ac:dyDescent="0.25">
      <c r="B74" s="4"/>
      <c r="C74" s="40"/>
      <c r="D74" s="43"/>
      <c r="E74" s="45"/>
      <c r="F74" s="47"/>
      <c r="G74" s="45"/>
    </row>
    <row r="75" spans="2:7" x14ac:dyDescent="0.25">
      <c r="B75" s="4"/>
      <c r="C75" s="40"/>
      <c r="D75" s="43"/>
      <c r="E75" s="45"/>
      <c r="F75" s="47"/>
      <c r="G75" s="45"/>
    </row>
    <row r="76" spans="2:7" x14ac:dyDescent="0.25">
      <c r="B76" s="4"/>
      <c r="C76" s="40"/>
      <c r="D76" s="43"/>
      <c r="E76" s="45"/>
      <c r="F76" s="47"/>
      <c r="G76" s="45"/>
    </row>
    <row r="77" spans="2:7" x14ac:dyDescent="0.25">
      <c r="B77" s="4"/>
      <c r="C77" s="40"/>
      <c r="D77" s="43"/>
      <c r="E77" s="45"/>
      <c r="F77" s="47"/>
      <c r="G77" s="45"/>
    </row>
    <row r="78" spans="2:7" x14ac:dyDescent="0.25">
      <c r="B78" s="4"/>
      <c r="C78" s="40"/>
      <c r="D78" s="43"/>
      <c r="E78" s="45"/>
      <c r="F78" s="47"/>
      <c r="G78" s="45"/>
    </row>
    <row r="79" spans="2:7" x14ac:dyDescent="0.25">
      <c r="B79" s="4"/>
      <c r="C79" s="40"/>
      <c r="D79" s="43"/>
      <c r="E79" s="45"/>
      <c r="F79" s="47"/>
      <c r="G79" s="45"/>
    </row>
    <row r="80" spans="2:7" x14ac:dyDescent="0.25">
      <c r="B80" s="4"/>
      <c r="C80" s="40"/>
      <c r="D80" s="43"/>
      <c r="E80" s="45"/>
      <c r="F80" s="47"/>
      <c r="G80" s="45"/>
    </row>
    <row r="81" spans="2:7" x14ac:dyDescent="0.25">
      <c r="B81" s="4"/>
      <c r="C81" s="40"/>
      <c r="D81" s="43"/>
      <c r="E81" s="45"/>
      <c r="F81" s="47"/>
      <c r="G81" s="45"/>
    </row>
    <row r="82" spans="2:7" x14ac:dyDescent="0.25">
      <c r="B82" s="4"/>
      <c r="C82" s="40"/>
      <c r="D82" s="43"/>
      <c r="E82" s="45"/>
      <c r="F82" s="47"/>
      <c r="G82" s="45"/>
    </row>
    <row r="83" spans="2:7" x14ac:dyDescent="0.25">
      <c r="B83" s="4"/>
      <c r="C83" s="40"/>
      <c r="D83" s="43"/>
      <c r="E83" s="45"/>
      <c r="F83" s="47"/>
      <c r="G83" s="45"/>
    </row>
    <row r="84" spans="2:7" x14ac:dyDescent="0.25">
      <c r="B84" s="4"/>
      <c r="C84" s="40"/>
      <c r="D84" s="43"/>
      <c r="E84" s="45"/>
      <c r="F84" s="47"/>
      <c r="G84" s="45"/>
    </row>
    <row r="85" spans="2:7" x14ac:dyDescent="0.25">
      <c r="B85" s="4"/>
      <c r="C85" s="40"/>
      <c r="D85" s="43"/>
      <c r="E85" s="45"/>
      <c r="F85" s="47"/>
      <c r="G85" s="45"/>
    </row>
    <row r="86" spans="2:7" x14ac:dyDescent="0.25">
      <c r="B86" s="4"/>
      <c r="C86" s="40"/>
      <c r="D86" s="43"/>
      <c r="E86" s="45"/>
      <c r="F86" s="47"/>
      <c r="G86" s="45"/>
    </row>
    <row r="87" spans="2:7" x14ac:dyDescent="0.25">
      <c r="B87" s="4"/>
      <c r="C87" s="40"/>
      <c r="D87" s="43"/>
      <c r="E87" s="45"/>
      <c r="F87" s="47"/>
      <c r="G87" s="45"/>
    </row>
    <row r="88" spans="2:7" x14ac:dyDescent="0.25">
      <c r="B88" s="4"/>
      <c r="C88" s="40"/>
      <c r="D88" s="43"/>
      <c r="E88" s="45"/>
      <c r="F88" s="47"/>
      <c r="G88" s="45"/>
    </row>
    <row r="89" spans="2:7" x14ac:dyDescent="0.25">
      <c r="B89" s="4"/>
      <c r="C89" s="40"/>
      <c r="D89" s="43"/>
      <c r="E89" s="45"/>
      <c r="F89" s="47"/>
      <c r="G89" s="45"/>
    </row>
    <row r="90" spans="2:7" x14ac:dyDescent="0.25">
      <c r="B90" s="4"/>
      <c r="C90" s="40"/>
      <c r="D90" s="43"/>
      <c r="E90" s="45"/>
      <c r="F90" s="47"/>
      <c r="G90" s="45"/>
    </row>
    <row r="91" spans="2:7" x14ac:dyDescent="0.25">
      <c r="B91" s="4"/>
      <c r="C91" s="40"/>
      <c r="D91" s="43"/>
      <c r="E91" s="45"/>
      <c r="F91" s="47"/>
      <c r="G91" s="45"/>
    </row>
    <row r="92" spans="2:7" x14ac:dyDescent="0.25">
      <c r="B92" s="4"/>
      <c r="C92" s="40"/>
      <c r="D92" s="43"/>
      <c r="E92" s="45"/>
      <c r="F92" s="47"/>
      <c r="G92" s="45"/>
    </row>
    <row r="93" spans="2:7" x14ac:dyDescent="0.25">
      <c r="B93" s="4"/>
      <c r="C93" s="40"/>
      <c r="D93" s="43"/>
      <c r="E93" s="45"/>
      <c r="F93" s="47"/>
      <c r="G93" s="45"/>
    </row>
    <row r="94" spans="2:7" x14ac:dyDescent="0.25">
      <c r="B94" s="4"/>
      <c r="C94" s="40"/>
      <c r="D94" s="43"/>
      <c r="E94" s="45"/>
      <c r="F94" s="47"/>
      <c r="G94" s="45"/>
    </row>
    <row r="95" spans="2:7" x14ac:dyDescent="0.25">
      <c r="B95" s="4"/>
      <c r="C95" s="40"/>
      <c r="D95" s="43"/>
      <c r="E95" s="45"/>
      <c r="F95" s="47"/>
      <c r="G95" s="45"/>
    </row>
    <row r="96" spans="2:7" x14ac:dyDescent="0.25">
      <c r="B96" s="4"/>
      <c r="C96" s="40"/>
      <c r="D96" s="43"/>
      <c r="E96" s="45"/>
      <c r="F96" s="47"/>
      <c r="G96" s="45"/>
    </row>
    <row r="97" spans="2:7" x14ac:dyDescent="0.25">
      <c r="B97" s="4"/>
      <c r="C97" s="40"/>
      <c r="D97" s="43"/>
      <c r="E97" s="45"/>
      <c r="F97" s="47"/>
      <c r="G97" s="45"/>
    </row>
    <row r="98" spans="2:7" x14ac:dyDescent="0.25">
      <c r="B98" s="4"/>
      <c r="C98" s="40"/>
      <c r="D98" s="43"/>
      <c r="E98" s="45"/>
      <c r="F98" s="47"/>
      <c r="G98" s="45"/>
    </row>
    <row r="99" spans="2:7" x14ac:dyDescent="0.25">
      <c r="B99" s="4"/>
      <c r="C99" s="40"/>
      <c r="D99" s="43"/>
      <c r="E99" s="45"/>
      <c r="F99" s="47"/>
      <c r="G99" s="45"/>
    </row>
    <row r="100" spans="2:7" x14ac:dyDescent="0.25">
      <c r="B100" s="4"/>
      <c r="C100" s="40"/>
      <c r="D100" s="43"/>
      <c r="E100" s="45"/>
      <c r="F100" s="47"/>
      <c r="G100" s="45"/>
    </row>
    <row r="101" spans="2:7" x14ac:dyDescent="0.25">
      <c r="B101" s="4"/>
      <c r="C101" s="40"/>
      <c r="D101" s="43"/>
      <c r="E101" s="45"/>
      <c r="F101" s="47"/>
      <c r="G101" s="45"/>
    </row>
    <row r="102" spans="2:7" x14ac:dyDescent="0.25">
      <c r="B102" s="4"/>
      <c r="C102" s="40"/>
      <c r="D102" s="43"/>
      <c r="E102" s="45"/>
      <c r="F102" s="47"/>
      <c r="G102" s="45"/>
    </row>
    <row r="103" spans="2:7" x14ac:dyDescent="0.25">
      <c r="B103" s="4"/>
      <c r="C103" s="40"/>
      <c r="D103" s="43"/>
      <c r="E103" s="45"/>
      <c r="F103" s="47"/>
      <c r="G103" s="45"/>
    </row>
    <row r="104" spans="2:7" x14ac:dyDescent="0.25">
      <c r="B104" s="4"/>
      <c r="C104" s="40"/>
      <c r="D104" s="43"/>
      <c r="E104" s="45"/>
      <c r="F104" s="47"/>
      <c r="G104" s="45"/>
    </row>
    <row r="105" spans="2:7" x14ac:dyDescent="0.25">
      <c r="B105" s="4"/>
      <c r="C105" s="40"/>
      <c r="D105" s="43"/>
      <c r="E105" s="45"/>
      <c r="F105" s="47"/>
      <c r="G105" s="45"/>
    </row>
    <row r="106" spans="2:7" x14ac:dyDescent="0.25">
      <c r="B106" s="4"/>
      <c r="C106" s="40"/>
      <c r="D106" s="43"/>
      <c r="E106" s="45"/>
      <c r="F106" s="47"/>
      <c r="G106" s="45"/>
    </row>
    <row r="107" spans="2:7" x14ac:dyDescent="0.25">
      <c r="B107" s="4"/>
      <c r="C107" s="40"/>
      <c r="D107" s="43"/>
      <c r="E107" s="45"/>
      <c r="F107" s="47"/>
      <c r="G107" s="45"/>
    </row>
    <row r="108" spans="2:7" x14ac:dyDescent="0.25">
      <c r="B108" s="4"/>
      <c r="C108" s="40"/>
      <c r="D108" s="43"/>
      <c r="E108" s="45"/>
      <c r="F108" s="47"/>
      <c r="G108" s="45"/>
    </row>
    <row r="109" spans="2:7" x14ac:dyDescent="0.25">
      <c r="B109" s="4"/>
      <c r="C109" s="40"/>
      <c r="D109" s="43"/>
      <c r="E109" s="45"/>
      <c r="F109" s="47"/>
      <c r="G109" s="45"/>
    </row>
    <row r="110" spans="2:7" x14ac:dyDescent="0.25">
      <c r="B110" s="4"/>
      <c r="C110" s="40"/>
      <c r="D110" s="43"/>
      <c r="E110" s="45"/>
      <c r="F110" s="47"/>
      <c r="G110" s="45"/>
    </row>
    <row r="111" spans="2:7" x14ac:dyDescent="0.25">
      <c r="B111" s="4"/>
      <c r="C111" s="40"/>
      <c r="D111" s="43"/>
      <c r="E111" s="45"/>
      <c r="F111" s="47"/>
      <c r="G111" s="45"/>
    </row>
    <row r="112" spans="2:7" x14ac:dyDescent="0.25">
      <c r="B112" s="4"/>
      <c r="C112" s="40"/>
      <c r="D112" s="43"/>
      <c r="E112" s="45"/>
      <c r="F112" s="47"/>
      <c r="G112" s="45"/>
    </row>
    <row r="113" spans="2:7" x14ac:dyDescent="0.25">
      <c r="B113" s="4"/>
      <c r="C113" s="40"/>
      <c r="D113" s="43"/>
      <c r="E113" s="45"/>
      <c r="F113" s="47"/>
      <c r="G113" s="45"/>
    </row>
    <row r="114" spans="2:7" x14ac:dyDescent="0.25">
      <c r="B114" s="4"/>
      <c r="C114" s="40"/>
      <c r="D114" s="43"/>
      <c r="E114" s="45"/>
      <c r="F114" s="47"/>
      <c r="G114" s="45"/>
    </row>
    <row r="115" spans="2:7" x14ac:dyDescent="0.25">
      <c r="B115" s="4"/>
      <c r="C115" s="40"/>
      <c r="D115" s="43"/>
      <c r="E115" s="45"/>
      <c r="F115" s="47"/>
      <c r="G115" s="45"/>
    </row>
    <row r="116" spans="2:7" x14ac:dyDescent="0.25">
      <c r="B116" s="4"/>
      <c r="C116" s="40"/>
      <c r="D116" s="43"/>
      <c r="E116" s="45"/>
      <c r="F116" s="47"/>
      <c r="G116" s="45"/>
    </row>
    <row r="117" spans="2:7" x14ac:dyDescent="0.25">
      <c r="B117" s="4"/>
      <c r="C117" s="40"/>
      <c r="D117" s="43"/>
      <c r="E117" s="45"/>
      <c r="F117" s="47"/>
      <c r="G117" s="45"/>
    </row>
    <row r="118" spans="2:7" x14ac:dyDescent="0.25">
      <c r="B118" s="4"/>
      <c r="C118" s="40"/>
      <c r="D118" s="43"/>
      <c r="E118" s="45"/>
      <c r="F118" s="47"/>
      <c r="G118" s="45"/>
    </row>
    <row r="119" spans="2:7" x14ac:dyDescent="0.25">
      <c r="B119" s="4"/>
      <c r="C119" s="40"/>
      <c r="D119" s="43"/>
      <c r="E119" s="45"/>
      <c r="F119" s="47"/>
      <c r="G119" s="45"/>
    </row>
    <row r="120" spans="2:7" x14ac:dyDescent="0.25">
      <c r="B120" s="4"/>
      <c r="C120" s="40"/>
      <c r="D120" s="43"/>
      <c r="E120" s="45"/>
      <c r="F120" s="47"/>
      <c r="G120" s="45"/>
    </row>
    <row r="121" spans="2:7" x14ac:dyDescent="0.25">
      <c r="B121" s="4"/>
      <c r="C121" s="40"/>
      <c r="D121" s="43"/>
      <c r="E121" s="45"/>
      <c r="F121" s="47"/>
      <c r="G121" s="45"/>
    </row>
    <row r="122" spans="2:7" x14ac:dyDescent="0.25">
      <c r="B122" s="4"/>
      <c r="C122" s="40"/>
      <c r="D122" s="43"/>
      <c r="E122" s="45"/>
      <c r="F122" s="47"/>
      <c r="G122" s="45"/>
    </row>
    <row r="123" spans="2:7" x14ac:dyDescent="0.25">
      <c r="B123" s="4"/>
      <c r="C123" s="40"/>
      <c r="D123" s="43"/>
      <c r="E123" s="45"/>
      <c r="F123" s="47"/>
      <c r="G123" s="45"/>
    </row>
    <row r="124" spans="2:7" x14ac:dyDescent="0.25">
      <c r="B124" s="4"/>
      <c r="C124" s="40"/>
      <c r="D124" s="43"/>
      <c r="E124" s="45"/>
      <c r="F124" s="47"/>
      <c r="G124" s="45"/>
    </row>
    <row r="125" spans="2:7" x14ac:dyDescent="0.25">
      <c r="B125" s="4"/>
      <c r="C125" s="40"/>
      <c r="D125" s="43"/>
      <c r="E125" s="45"/>
      <c r="F125" s="47"/>
      <c r="G125" s="45"/>
    </row>
    <row r="126" spans="2:7" x14ac:dyDescent="0.25">
      <c r="B126" s="4"/>
      <c r="C126" s="40"/>
      <c r="D126" s="43"/>
      <c r="E126" s="45"/>
      <c r="F126" s="47"/>
      <c r="G126" s="45"/>
    </row>
    <row r="127" spans="2:7" x14ac:dyDescent="0.25">
      <c r="B127" s="4"/>
      <c r="C127" s="40"/>
      <c r="D127" s="43"/>
      <c r="E127" s="45"/>
      <c r="F127" s="47"/>
      <c r="G127" s="45"/>
    </row>
    <row r="128" spans="2:7" x14ac:dyDescent="0.25">
      <c r="B128" s="4"/>
      <c r="C128" s="40"/>
      <c r="D128" s="43"/>
      <c r="E128" s="45"/>
      <c r="F128" s="47"/>
      <c r="G128" s="45"/>
    </row>
    <row r="129" spans="2:7" x14ac:dyDescent="0.25">
      <c r="B129" s="4"/>
      <c r="C129" s="40"/>
      <c r="D129" s="43"/>
      <c r="E129" s="45"/>
      <c r="F129" s="47"/>
      <c r="G129" s="45"/>
    </row>
    <row r="130" spans="2:7" x14ac:dyDescent="0.25">
      <c r="B130" s="4"/>
      <c r="C130" s="40"/>
      <c r="D130" s="43"/>
      <c r="E130" s="45"/>
      <c r="F130" s="47"/>
      <c r="G130" s="45"/>
    </row>
    <row r="131" spans="2:7" x14ac:dyDescent="0.25">
      <c r="B131" s="4"/>
      <c r="C131" s="40"/>
      <c r="D131" s="43"/>
      <c r="E131" s="45"/>
      <c r="F131" s="47"/>
      <c r="G131" s="45"/>
    </row>
    <row r="132" spans="2:7" x14ac:dyDescent="0.25">
      <c r="B132" s="4"/>
      <c r="C132" s="40"/>
      <c r="D132" s="43"/>
      <c r="E132" s="45"/>
      <c r="F132" s="47"/>
      <c r="G132" s="45"/>
    </row>
    <row r="133" spans="2:7" x14ac:dyDescent="0.25">
      <c r="B133" s="4"/>
      <c r="C133" s="40"/>
      <c r="D133" s="43"/>
      <c r="E133" s="45"/>
      <c r="F133" s="47"/>
      <c r="G133" s="45"/>
    </row>
    <row r="134" spans="2:7" x14ac:dyDescent="0.25">
      <c r="B134" s="4"/>
      <c r="C134" s="40"/>
      <c r="D134" s="43"/>
      <c r="E134" s="45"/>
      <c r="F134" s="47"/>
      <c r="G134" s="45"/>
    </row>
    <row r="135" spans="2:7" x14ac:dyDescent="0.25">
      <c r="B135" s="4"/>
      <c r="C135" s="40"/>
      <c r="D135" s="43"/>
      <c r="E135" s="45"/>
      <c r="F135" s="47"/>
      <c r="G135" s="45"/>
    </row>
    <row r="136" spans="2:7" x14ac:dyDescent="0.25">
      <c r="B136" s="4"/>
      <c r="C136" s="40"/>
      <c r="D136" s="43"/>
      <c r="E136" s="45"/>
      <c r="F136" s="47"/>
      <c r="G136" s="45"/>
    </row>
    <row r="137" spans="2:7" x14ac:dyDescent="0.25">
      <c r="B137" s="4"/>
      <c r="C137" s="40"/>
      <c r="D137" s="43"/>
      <c r="E137" s="45"/>
      <c r="F137" s="47"/>
      <c r="G137" s="45"/>
    </row>
    <row r="138" spans="2:7" x14ac:dyDescent="0.25">
      <c r="B138" s="4"/>
      <c r="C138" s="40"/>
      <c r="D138" s="43"/>
      <c r="E138" s="45"/>
      <c r="F138" s="47"/>
      <c r="G138" s="45"/>
    </row>
    <row r="139" spans="2:7" x14ac:dyDescent="0.25">
      <c r="B139" s="4"/>
      <c r="C139" s="40"/>
      <c r="D139" s="43"/>
      <c r="E139" s="45"/>
      <c r="F139" s="47"/>
      <c r="G139" s="45"/>
    </row>
    <row r="140" spans="2:7" x14ac:dyDescent="0.25">
      <c r="B140" s="4"/>
      <c r="C140" s="40"/>
      <c r="D140" s="43"/>
      <c r="E140" s="45"/>
      <c r="F140" s="47"/>
      <c r="G140" s="45"/>
    </row>
    <row r="141" spans="2:7" x14ac:dyDescent="0.25">
      <c r="B141" s="4"/>
      <c r="C141" s="40"/>
      <c r="D141" s="43"/>
      <c r="E141" s="45"/>
      <c r="F141" s="47"/>
      <c r="G141" s="45"/>
    </row>
    <row r="142" spans="2:7" x14ac:dyDescent="0.25">
      <c r="B142" s="4"/>
      <c r="C142" s="40"/>
      <c r="D142" s="43"/>
      <c r="E142" s="45"/>
      <c r="F142" s="47"/>
      <c r="G142" s="45"/>
    </row>
    <row r="143" spans="2:7" x14ac:dyDescent="0.25">
      <c r="B143" s="4"/>
      <c r="C143" s="40"/>
      <c r="D143" s="43"/>
      <c r="E143" s="45"/>
      <c r="F143" s="47"/>
      <c r="G143" s="45"/>
    </row>
    <row r="144" spans="2:7" x14ac:dyDescent="0.25">
      <c r="B144" s="4"/>
      <c r="C144" s="40"/>
      <c r="D144" s="43"/>
      <c r="E144" s="45"/>
      <c r="F144" s="47"/>
      <c r="G144" s="45"/>
    </row>
    <row r="145" spans="2:7" x14ac:dyDescent="0.25">
      <c r="B145" s="4"/>
      <c r="C145" s="40"/>
      <c r="D145" s="43"/>
      <c r="E145" s="45"/>
      <c r="F145" s="47"/>
      <c r="G145" s="45"/>
    </row>
    <row r="146" spans="2:7" x14ac:dyDescent="0.25">
      <c r="B146" s="4"/>
      <c r="C146" s="40"/>
      <c r="D146" s="43"/>
      <c r="E146" s="45"/>
      <c r="F146" s="47"/>
      <c r="G146" s="45"/>
    </row>
    <row r="147" spans="2:7" x14ac:dyDescent="0.25">
      <c r="B147" s="4"/>
      <c r="C147" s="40"/>
      <c r="D147" s="43"/>
      <c r="E147" s="45"/>
      <c r="F147" s="47"/>
      <c r="G147" s="45"/>
    </row>
    <row r="148" spans="2:7" x14ac:dyDescent="0.25">
      <c r="B148" s="4"/>
      <c r="C148" s="40"/>
      <c r="D148" s="43"/>
      <c r="E148" s="45"/>
      <c r="F148" s="47"/>
      <c r="G148" s="45"/>
    </row>
    <row r="149" spans="2:7" x14ac:dyDescent="0.25">
      <c r="B149" s="4"/>
      <c r="C149" s="40"/>
      <c r="D149" s="43"/>
      <c r="E149" s="45"/>
      <c r="F149" s="47"/>
      <c r="G149" s="45"/>
    </row>
    <row r="150" spans="2:7" x14ac:dyDescent="0.25">
      <c r="B150" s="4"/>
      <c r="C150" s="40"/>
      <c r="D150" s="43"/>
      <c r="E150" s="45"/>
      <c r="F150" s="47"/>
      <c r="G150" s="45"/>
    </row>
    <row r="151" spans="2:7" x14ac:dyDescent="0.25">
      <c r="B151" s="4"/>
      <c r="C151" s="40"/>
      <c r="D151" s="43"/>
      <c r="E151" s="45"/>
      <c r="F151" s="47"/>
      <c r="G151" s="45"/>
    </row>
    <row r="152" spans="2:7" x14ac:dyDescent="0.25">
      <c r="B152" s="4"/>
      <c r="C152" s="40"/>
      <c r="D152" s="43"/>
      <c r="E152" s="45"/>
      <c r="F152" s="47"/>
      <c r="G152" s="45"/>
    </row>
    <row r="153" spans="2:7" x14ac:dyDescent="0.25">
      <c r="B153" s="4"/>
      <c r="C153" s="40"/>
      <c r="D153" s="43"/>
      <c r="E153" s="45"/>
      <c r="F153" s="47"/>
      <c r="G153" s="45"/>
    </row>
    <row r="154" spans="2:7" x14ac:dyDescent="0.25">
      <c r="B154" s="4"/>
      <c r="C154" s="40"/>
      <c r="D154" s="43"/>
      <c r="E154" s="45"/>
      <c r="F154" s="47"/>
      <c r="G154" s="45"/>
    </row>
    <row r="155" spans="2:7" x14ac:dyDescent="0.25">
      <c r="B155" s="4"/>
      <c r="C155" s="40"/>
      <c r="D155" s="43"/>
      <c r="E155" s="45"/>
      <c r="F155" s="47"/>
      <c r="G155" s="45"/>
    </row>
    <row r="156" spans="2:7" x14ac:dyDescent="0.25">
      <c r="B156" s="4"/>
      <c r="C156" s="40"/>
      <c r="D156" s="43"/>
      <c r="E156" s="45"/>
      <c r="F156" s="47"/>
      <c r="G156" s="45"/>
    </row>
    <row r="157" spans="2:7" x14ac:dyDescent="0.25">
      <c r="B157" s="4"/>
      <c r="C157" s="40"/>
      <c r="D157" s="43"/>
      <c r="E157" s="45"/>
      <c r="F157" s="47"/>
      <c r="G157" s="45"/>
    </row>
    <row r="158" spans="2:7" x14ac:dyDescent="0.25">
      <c r="B158" s="4"/>
      <c r="C158" s="40"/>
      <c r="D158" s="43"/>
      <c r="E158" s="45"/>
      <c r="F158" s="47"/>
      <c r="G158" s="45"/>
    </row>
    <row r="159" spans="2:7" x14ac:dyDescent="0.25">
      <c r="B159" s="4"/>
      <c r="C159" s="40"/>
      <c r="D159" s="43"/>
      <c r="E159" s="45"/>
      <c r="F159" s="47"/>
      <c r="G159" s="45"/>
    </row>
    <row r="160" spans="2:7" x14ac:dyDescent="0.25">
      <c r="B160" s="4"/>
      <c r="C160" s="40"/>
      <c r="D160" s="43"/>
      <c r="E160" s="45"/>
      <c r="F160" s="47"/>
      <c r="G160" s="45"/>
    </row>
    <row r="161" spans="2:7" x14ac:dyDescent="0.25">
      <c r="B161" s="4"/>
      <c r="C161" s="40"/>
      <c r="D161" s="43"/>
      <c r="E161" s="45"/>
      <c r="F161" s="47"/>
      <c r="G161" s="45"/>
    </row>
    <row r="162" spans="2:7" x14ac:dyDescent="0.25">
      <c r="B162" s="4"/>
      <c r="C162" s="40"/>
      <c r="D162" s="43"/>
      <c r="E162" s="45"/>
      <c r="F162" s="47"/>
      <c r="G162" s="45"/>
    </row>
    <row r="163" spans="2:7" x14ac:dyDescent="0.25">
      <c r="B163" s="4"/>
      <c r="C163" s="40"/>
      <c r="D163" s="43"/>
      <c r="E163" s="45"/>
      <c r="F163" s="47"/>
      <c r="G163" s="45"/>
    </row>
    <row r="164" spans="2:7" x14ac:dyDescent="0.25">
      <c r="B164" s="4"/>
      <c r="C164" s="40"/>
      <c r="D164" s="43"/>
      <c r="E164" s="45"/>
      <c r="F164" s="47"/>
      <c r="G164" s="45"/>
    </row>
    <row r="165" spans="2:7" x14ac:dyDescent="0.25">
      <c r="B165" s="4"/>
      <c r="C165" s="40"/>
      <c r="D165" s="43"/>
      <c r="E165" s="45"/>
      <c r="F165" s="47"/>
      <c r="G165" s="45"/>
    </row>
    <row r="166" spans="2:7" x14ac:dyDescent="0.25">
      <c r="B166" s="4"/>
      <c r="C166" s="40"/>
      <c r="D166" s="43"/>
      <c r="E166" s="45"/>
      <c r="F166" s="47"/>
      <c r="G166" s="45"/>
    </row>
    <row r="167" spans="2:7" x14ac:dyDescent="0.25">
      <c r="B167" s="4"/>
      <c r="C167" s="40"/>
      <c r="D167" s="43"/>
      <c r="E167" s="45"/>
      <c r="F167" s="47"/>
      <c r="G167" s="45"/>
    </row>
    <row r="168" spans="2:7" x14ac:dyDescent="0.25">
      <c r="B168" s="4"/>
      <c r="C168" s="40"/>
      <c r="D168" s="43"/>
      <c r="E168" s="45"/>
      <c r="F168" s="47"/>
      <c r="G168" s="45"/>
    </row>
    <row r="169" spans="2:7" x14ac:dyDescent="0.25">
      <c r="B169" s="4"/>
      <c r="C169" s="40"/>
      <c r="D169" s="43"/>
      <c r="E169" s="45"/>
      <c r="F169" s="47"/>
      <c r="G169" s="45"/>
    </row>
    <row r="170" spans="2:7" x14ac:dyDescent="0.25">
      <c r="B170" s="4"/>
      <c r="C170" s="40"/>
      <c r="D170" s="43"/>
      <c r="E170" s="45"/>
      <c r="F170" s="47"/>
      <c r="G170" s="45"/>
    </row>
    <row r="171" spans="2:7" x14ac:dyDescent="0.25">
      <c r="B171" s="4"/>
      <c r="C171" s="40"/>
      <c r="D171" s="43"/>
      <c r="E171" s="45"/>
      <c r="F171" s="47"/>
      <c r="G171" s="45"/>
    </row>
    <row r="172" spans="2:7" x14ac:dyDescent="0.25">
      <c r="B172" s="4"/>
      <c r="C172" s="40"/>
      <c r="D172" s="43"/>
      <c r="E172" s="45"/>
      <c r="F172" s="47"/>
      <c r="G172" s="45"/>
    </row>
    <row r="173" spans="2:7" x14ac:dyDescent="0.25">
      <c r="B173" s="4"/>
      <c r="C173" s="40"/>
      <c r="D173" s="43"/>
      <c r="E173" s="45"/>
      <c r="F173" s="47"/>
      <c r="G173" s="45"/>
    </row>
    <row r="174" spans="2:7" x14ac:dyDescent="0.25">
      <c r="B174" s="4"/>
      <c r="C174" s="40"/>
      <c r="D174" s="43"/>
      <c r="E174" s="45"/>
      <c r="F174" s="47"/>
      <c r="G174" s="45"/>
    </row>
    <row r="175" spans="2:7" x14ac:dyDescent="0.25">
      <c r="B175" s="4"/>
      <c r="C175" s="40"/>
      <c r="D175" s="43"/>
      <c r="E175" s="45"/>
      <c r="F175" s="47"/>
      <c r="G175" s="45"/>
    </row>
    <row r="176" spans="2:7" x14ac:dyDescent="0.25">
      <c r="B176" s="4"/>
      <c r="C176" s="40"/>
      <c r="D176" s="43"/>
      <c r="E176" s="45"/>
      <c r="F176" s="47"/>
      <c r="G176" s="45"/>
    </row>
    <row r="177" spans="2:7" x14ac:dyDescent="0.25">
      <c r="B177" s="4"/>
      <c r="C177" s="40"/>
      <c r="D177" s="43"/>
      <c r="E177" s="45"/>
      <c r="F177" s="47"/>
      <c r="G177" s="45"/>
    </row>
    <row r="178" spans="2:7" x14ac:dyDescent="0.25">
      <c r="B178" s="4"/>
      <c r="C178" s="40"/>
      <c r="D178" s="43"/>
      <c r="E178" s="45"/>
      <c r="F178" s="47"/>
      <c r="G178" s="45"/>
    </row>
    <row r="179" spans="2:7" x14ac:dyDescent="0.25">
      <c r="B179" s="4"/>
      <c r="C179" s="40"/>
      <c r="D179" s="43"/>
      <c r="E179" s="45"/>
      <c r="F179" s="47"/>
      <c r="G179" s="45"/>
    </row>
    <row r="180" spans="2:7" x14ac:dyDescent="0.25">
      <c r="B180" s="4"/>
      <c r="C180" s="40"/>
      <c r="D180" s="43"/>
      <c r="E180" s="45"/>
      <c r="F180" s="47"/>
      <c r="G180" s="45"/>
    </row>
    <row r="181" spans="2:7" x14ac:dyDescent="0.25">
      <c r="B181" s="4"/>
      <c r="C181" s="40"/>
      <c r="D181" s="43"/>
      <c r="E181" s="45"/>
      <c r="F181" s="47"/>
      <c r="G181" s="45"/>
    </row>
    <row r="182" spans="2:7" x14ac:dyDescent="0.25">
      <c r="B182" s="4"/>
      <c r="C182" s="40"/>
      <c r="D182" s="43"/>
      <c r="E182" s="45"/>
      <c r="F182" s="47"/>
      <c r="G182" s="45"/>
    </row>
    <row r="183" spans="2:7" x14ac:dyDescent="0.25">
      <c r="B183" s="4"/>
      <c r="C183" s="40"/>
      <c r="D183" s="43"/>
      <c r="E183" s="45"/>
      <c r="F183" s="47"/>
      <c r="G183" s="45"/>
    </row>
    <row r="184" spans="2:7" x14ac:dyDescent="0.25">
      <c r="B184" s="4"/>
      <c r="C184" s="40"/>
      <c r="D184" s="43"/>
      <c r="E184" s="45"/>
      <c r="F184" s="47"/>
      <c r="G184" s="45"/>
    </row>
    <row r="185" spans="2:7" x14ac:dyDescent="0.25">
      <c r="B185" s="4"/>
      <c r="C185" s="40"/>
      <c r="D185" s="43"/>
      <c r="E185" s="45"/>
      <c r="F185" s="47"/>
      <c r="G185" s="45"/>
    </row>
    <row r="186" spans="2:7" x14ac:dyDescent="0.25">
      <c r="B186" s="4"/>
      <c r="C186" s="40"/>
      <c r="D186" s="43"/>
      <c r="E186" s="45"/>
      <c r="F186" s="47"/>
      <c r="G186" s="45"/>
    </row>
    <row r="187" spans="2:7" x14ac:dyDescent="0.25">
      <c r="B187" s="4"/>
      <c r="C187" s="40"/>
      <c r="D187" s="43"/>
      <c r="E187" s="45"/>
      <c r="F187" s="47"/>
      <c r="G187" s="45"/>
    </row>
    <row r="188" spans="2:7" x14ac:dyDescent="0.25">
      <c r="B188" s="4"/>
      <c r="C188" s="40"/>
      <c r="D188" s="43"/>
      <c r="E188" s="45"/>
      <c r="F188" s="47"/>
      <c r="G188" s="45"/>
    </row>
    <row r="189" spans="2:7" x14ac:dyDescent="0.25">
      <c r="B189" s="4"/>
      <c r="C189" s="40"/>
      <c r="D189" s="43"/>
      <c r="E189" s="45"/>
      <c r="F189" s="47"/>
      <c r="G189" s="45"/>
    </row>
    <row r="190" spans="2:7" x14ac:dyDescent="0.25">
      <c r="B190" s="4"/>
      <c r="C190" s="40"/>
      <c r="D190" s="43"/>
      <c r="E190" s="45"/>
      <c r="F190" s="47"/>
      <c r="G190" s="45"/>
    </row>
    <row r="191" spans="2:7" x14ac:dyDescent="0.25">
      <c r="B191" s="4"/>
      <c r="C191" s="40"/>
      <c r="D191" s="43"/>
      <c r="E191" s="45"/>
      <c r="F191" s="47"/>
      <c r="G191" s="45"/>
    </row>
    <row r="192" spans="2:7" x14ac:dyDescent="0.25">
      <c r="B192" s="4"/>
      <c r="C192" s="40"/>
      <c r="D192" s="43"/>
      <c r="E192" s="45"/>
      <c r="F192" s="47"/>
      <c r="G192" s="45"/>
    </row>
    <row r="193" spans="2:7" x14ac:dyDescent="0.25">
      <c r="B193" s="4"/>
      <c r="C193" s="40"/>
      <c r="D193" s="43"/>
      <c r="E193" s="45"/>
      <c r="F193" s="47"/>
      <c r="G193" s="45"/>
    </row>
    <row r="194" spans="2:7" x14ac:dyDescent="0.25">
      <c r="B194" s="4"/>
      <c r="C194" s="40"/>
      <c r="D194" s="43"/>
      <c r="E194" s="45"/>
      <c r="F194" s="47"/>
      <c r="G194" s="45"/>
    </row>
  </sheetData>
  <sheetProtection password="E80B" sheet="1" objects="1" scenarios="1"/>
  <mergeCells count="21">
    <mergeCell ref="B32:D32"/>
    <mergeCell ref="B31:D31"/>
    <mergeCell ref="B1:C1"/>
    <mergeCell ref="D1:G1"/>
    <mergeCell ref="B2:C2"/>
    <mergeCell ref="D2:G2"/>
    <mergeCell ref="B3:C3"/>
    <mergeCell ref="D3:G3"/>
    <mergeCell ref="B4:C4"/>
    <mergeCell ref="D4:G4"/>
    <mergeCell ref="B5:C5"/>
    <mergeCell ref="D5:G5"/>
    <mergeCell ref="B6:C6"/>
    <mergeCell ref="D6:G6"/>
    <mergeCell ref="B24:E24"/>
    <mergeCell ref="B30:D30"/>
    <mergeCell ref="B7:C7"/>
    <mergeCell ref="D7:G7"/>
    <mergeCell ref="B8:G8"/>
    <mergeCell ref="E22:F22"/>
    <mergeCell ref="B22:C22"/>
  </mergeCells>
  <phoneticPr fontId="5" type="noConversion"/>
  <conditionalFormatting sqref="C10 E10">
    <cfRule type="cellIs" dxfId="28" priority="2" operator="lessThan">
      <formula>#REF!</formula>
    </cfRule>
  </conditionalFormatting>
  <conditionalFormatting sqref="C10 E10">
    <cfRule type="cellIs" dxfId="27" priority="1" operator="lessThan">
      <formula>#REF!</formula>
    </cfRule>
  </conditionalFormatting>
  <pageMargins left="0.74803149606299213" right="0.27559055118110237" top="1.2204724409448819" bottom="0.78740157480314965" header="0.51181102362204722" footer="0.31496062992125984"/>
  <pageSetup paperSize="9" scale="80" orientation="portrait" horizontalDpi="1200" verticalDpi="1200" r:id="rId1"/>
  <headerFooter>
    <oddHeader>&amp;L&amp;"Calibri,Regular"&amp;K000000&amp;G&amp;C
&amp;"-,Negrito"&amp;22SANTA CASA DE MISERICORDIA DE SANTO AMARO</oddHeader>
    <oddFooter xml:space="preserve">&amp;L&amp;"Calibri,Regular"&amp;K000000&amp;A&amp;REmitido: &amp;D - &amp;T </oddFooter>
  </headerFooter>
  <ignoredErrors>
    <ignoredError sqref="G22 D22" unlockedFormula="1"/>
    <ignoredError sqref="B24 D3:G7 E2:G2" emptyCellReference="1"/>
    <ignoredError sqref="D2" evalError="1" emptyCellReference="1"/>
  </ignoredError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Between" id="{98C66212-88CF-B44D-8555-5D570618A932}">
            <xm:f>Inicio!$C$19</xm:f>
            <xm:f>Inicio!$E$19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C11:C21 E11:E21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0000FF"/>
  </sheetPr>
  <dimension ref="A1:J222"/>
  <sheetViews>
    <sheetView showZeros="0" topLeftCell="A10" zoomScale="125" zoomScaleNormal="125" zoomScalePageLayoutView="125" workbookViewId="0">
      <selection activeCell="D11" sqref="D11:D22"/>
    </sheetView>
  </sheetViews>
  <sheetFormatPr defaultColWidth="11" defaultRowHeight="15.75" x14ac:dyDescent="0.25"/>
  <cols>
    <col min="1" max="7" width="14.125" customWidth="1"/>
  </cols>
  <sheetData>
    <row r="1" spans="1:7" s="2" customFormat="1" ht="21.95" customHeight="1" x14ac:dyDescent="0.25">
      <c r="A1" s="256" t="s">
        <v>34</v>
      </c>
      <c r="B1" s="256"/>
      <c r="C1" s="259" t="str">
        <f>+Inicio!B1</f>
        <v>SECRETARIA DE ESTADO DA SAÚDE DE SÃO PAULO</v>
      </c>
      <c r="D1" s="259"/>
      <c r="E1" s="259"/>
      <c r="F1" s="259"/>
    </row>
    <row r="2" spans="1:7" s="2" customFormat="1" ht="21.95" customHeight="1" x14ac:dyDescent="0.25">
      <c r="A2" s="256" t="s">
        <v>23</v>
      </c>
      <c r="B2" s="256"/>
      <c r="C2" s="259" t="str">
        <f>+Inicio!B28</f>
        <v>Subvenção - Custeio</v>
      </c>
      <c r="D2" s="259"/>
      <c r="E2" s="259"/>
      <c r="F2" s="259"/>
    </row>
    <row r="3" spans="1:7" s="2" customFormat="1" ht="21.95" customHeight="1" x14ac:dyDescent="0.25">
      <c r="A3" s="256" t="s">
        <v>35</v>
      </c>
      <c r="B3" s="256"/>
      <c r="C3" s="259" t="str">
        <f>+Inicio!B25</f>
        <v>16.646 de 11/01/2018 decreto no. 63.152 de 15/01/2018</v>
      </c>
      <c r="D3" s="259"/>
      <c r="E3" s="259"/>
      <c r="F3" s="259"/>
    </row>
    <row r="4" spans="1:7" ht="63.95" customHeight="1" x14ac:dyDescent="0.25">
      <c r="A4" s="256" t="s">
        <v>36</v>
      </c>
      <c r="B4" s="256"/>
      <c r="C4" s="259" t="str">
        <f>+Inicio!B24</f>
        <v>Contribuição para o desenvolv. de uma Rede Hospitalar de referência na Região, capaz de prestar servs. de saúde de qualidade e resolutivos, de média e de alta complex., que atendam às necessid. e demandas da pop., em especial aquelas encaminhadas pelo setor de regulação do acesso e integrar-se à rede de atenção à saúde do Estado, mediante a transf. de recursos financ. destinados às despesas de Apoio Financeiro Geral Custeio - Aquisição de Mat. de Consumo e Prest. de Servs.</v>
      </c>
      <c r="D4" s="259"/>
      <c r="E4" s="259"/>
      <c r="F4" s="259"/>
    </row>
    <row r="5" spans="1:7" ht="21.95" customHeight="1" x14ac:dyDescent="0.25">
      <c r="A5" s="256" t="s">
        <v>127</v>
      </c>
      <c r="B5" s="256"/>
      <c r="C5" s="259" t="str">
        <f>+Inicio!B3</f>
        <v>Santa Casa de Misericórdia de Santo Amaro</v>
      </c>
      <c r="D5" s="259"/>
      <c r="E5" s="259"/>
      <c r="F5" s="259"/>
    </row>
    <row r="6" spans="1:7" ht="21.95" customHeight="1" x14ac:dyDescent="0.25">
      <c r="A6" s="256" t="s">
        <v>2</v>
      </c>
      <c r="B6" s="256"/>
      <c r="C6" s="259" t="str">
        <f>CONCATENATE(Inicio!B5," - ",Inicio!B6," - ",Inicio!B7)</f>
        <v>Rua Isabel Schmidt 59 - São Paulo - 04743-030</v>
      </c>
      <c r="D6" s="259"/>
      <c r="E6" s="259"/>
      <c r="F6" s="259"/>
    </row>
    <row r="7" spans="1:7" ht="21.95" customHeight="1" x14ac:dyDescent="0.25">
      <c r="A7" s="256" t="s">
        <v>30</v>
      </c>
      <c r="B7" s="256"/>
      <c r="C7" s="259" t="str">
        <f>+Inicio!B8</f>
        <v>Roberto Magno Leite Pereira</v>
      </c>
      <c r="D7" s="259"/>
      <c r="E7" s="259"/>
      <c r="F7" s="259"/>
    </row>
    <row r="8" spans="1:7" ht="21.95" customHeight="1" x14ac:dyDescent="0.25">
      <c r="A8" s="260"/>
      <c r="B8" s="260"/>
      <c r="C8" s="260"/>
      <c r="D8" s="260"/>
      <c r="E8" s="260"/>
      <c r="F8" s="260"/>
      <c r="G8" s="260"/>
    </row>
    <row r="9" spans="1:7" s="2" customFormat="1" ht="30" customHeight="1" x14ac:dyDescent="0.25">
      <c r="A9" s="266" t="s">
        <v>213</v>
      </c>
      <c r="B9" s="267"/>
      <c r="C9" s="267"/>
      <c r="D9" s="267"/>
      <c r="E9" s="267"/>
      <c r="F9" s="267"/>
      <c r="G9" s="268"/>
    </row>
    <row r="10" spans="1:7" ht="24.95" customHeight="1" x14ac:dyDescent="0.25">
      <c r="A10" s="64" t="s">
        <v>86</v>
      </c>
      <c r="B10" s="27" t="s">
        <v>209</v>
      </c>
      <c r="C10" s="27" t="s">
        <v>210</v>
      </c>
      <c r="D10" s="27" t="s">
        <v>211</v>
      </c>
      <c r="E10" s="27" t="s">
        <v>205</v>
      </c>
      <c r="F10" s="27" t="s">
        <v>379</v>
      </c>
      <c r="G10" s="51" t="s">
        <v>212</v>
      </c>
    </row>
    <row r="11" spans="1:7" s="2" customFormat="1" ht="30" customHeight="1" x14ac:dyDescent="0.25">
      <c r="A11" s="169">
        <v>44227</v>
      </c>
      <c r="B11" s="62">
        <v>0</v>
      </c>
      <c r="C11" s="122">
        <v>1243657.52</v>
      </c>
      <c r="D11" s="113">
        <v>115.05</v>
      </c>
      <c r="E11" s="123">
        <v>0</v>
      </c>
      <c r="F11" s="124">
        <f>+B11+C11-E11</f>
        <v>1243657.52</v>
      </c>
      <c r="G11" s="63"/>
    </row>
    <row r="12" spans="1:7" s="2" customFormat="1" ht="30" customHeight="1" x14ac:dyDescent="0.25">
      <c r="A12" s="169">
        <v>44255</v>
      </c>
      <c r="B12" s="62">
        <v>0</v>
      </c>
      <c r="C12" s="122">
        <v>1186423.68</v>
      </c>
      <c r="D12" s="113">
        <v>90.4</v>
      </c>
      <c r="E12" s="123">
        <v>0</v>
      </c>
      <c r="F12" s="124">
        <f t="shared" ref="F12:F22" si="0">+B12+C12-E12</f>
        <v>1186423.68</v>
      </c>
      <c r="G12" s="63"/>
    </row>
    <row r="13" spans="1:7" s="2" customFormat="1" ht="30" customHeight="1" x14ac:dyDescent="0.25">
      <c r="A13" s="169">
        <v>44286</v>
      </c>
      <c r="B13" s="62">
        <v>0</v>
      </c>
      <c r="C13" s="122">
        <v>1092735.55</v>
      </c>
      <c r="D13" s="113">
        <v>410.95</v>
      </c>
      <c r="E13" s="123">
        <v>0</v>
      </c>
      <c r="F13" s="124">
        <f t="shared" si="0"/>
        <v>1092735.55</v>
      </c>
      <c r="G13" s="63"/>
    </row>
    <row r="14" spans="1:7" s="2" customFormat="1" ht="30" customHeight="1" x14ac:dyDescent="0.25">
      <c r="A14" s="169">
        <v>44316</v>
      </c>
      <c r="B14" s="62">
        <v>0</v>
      </c>
      <c r="C14" s="122">
        <v>997930.73</v>
      </c>
      <c r="D14" s="113">
        <v>699.42</v>
      </c>
      <c r="E14" s="123">
        <v>0</v>
      </c>
      <c r="F14" s="124">
        <f t="shared" si="0"/>
        <v>997930.73</v>
      </c>
      <c r="G14" s="63"/>
    </row>
    <row r="15" spans="1:7" s="2" customFormat="1" ht="30" customHeight="1" x14ac:dyDescent="0.25">
      <c r="A15" s="169">
        <v>44347</v>
      </c>
      <c r="B15" s="62">
        <v>0</v>
      </c>
      <c r="C15" s="122">
        <v>969519.6</v>
      </c>
      <c r="D15" s="113">
        <v>1045.07</v>
      </c>
      <c r="E15" s="123">
        <v>0</v>
      </c>
      <c r="F15" s="124">
        <f t="shared" si="0"/>
        <v>969519.6</v>
      </c>
      <c r="G15" s="63"/>
    </row>
    <row r="16" spans="1:7" s="2" customFormat="1" ht="30" customHeight="1" x14ac:dyDescent="0.25">
      <c r="A16" s="169">
        <v>44377</v>
      </c>
      <c r="B16" s="62">
        <v>0</v>
      </c>
      <c r="C16" s="122">
        <v>930655.31</v>
      </c>
      <c r="D16" s="113">
        <v>1245.8599999999999</v>
      </c>
      <c r="E16" s="123">
        <v>0</v>
      </c>
      <c r="F16" s="124">
        <f t="shared" si="0"/>
        <v>930655.31</v>
      </c>
      <c r="G16" s="63"/>
    </row>
    <row r="17" spans="1:10" s="2" customFormat="1" ht="30" customHeight="1" x14ac:dyDescent="0.25">
      <c r="A17" s="169">
        <v>44408</v>
      </c>
      <c r="B17" s="62">
        <v>0</v>
      </c>
      <c r="C17" s="122">
        <v>900809.55</v>
      </c>
      <c r="D17" s="113">
        <v>1513.3</v>
      </c>
      <c r="E17" s="123">
        <v>0</v>
      </c>
      <c r="F17" s="124">
        <f t="shared" si="0"/>
        <v>900809.55</v>
      </c>
      <c r="G17" s="63"/>
    </row>
    <row r="18" spans="1:10" s="2" customFormat="1" ht="30" customHeight="1" x14ac:dyDescent="0.25">
      <c r="A18" s="169">
        <v>44439</v>
      </c>
      <c r="B18" s="62">
        <v>0</v>
      </c>
      <c r="C18" s="122">
        <v>973125.17</v>
      </c>
      <c r="D18" s="113">
        <v>1938.85</v>
      </c>
      <c r="E18" s="123">
        <v>0</v>
      </c>
      <c r="F18" s="124">
        <f t="shared" si="0"/>
        <v>973125.17</v>
      </c>
      <c r="G18" s="63"/>
    </row>
    <row r="19" spans="1:10" s="2" customFormat="1" ht="30" customHeight="1" x14ac:dyDescent="0.25">
      <c r="A19" s="169">
        <v>44469</v>
      </c>
      <c r="B19" s="62">
        <v>0</v>
      </c>
      <c r="C19" s="122">
        <v>907960.88</v>
      </c>
      <c r="D19" s="113">
        <v>2182.84</v>
      </c>
      <c r="E19" s="123">
        <v>0</v>
      </c>
      <c r="F19" s="124">
        <f t="shared" si="0"/>
        <v>907960.88</v>
      </c>
      <c r="G19" s="63"/>
    </row>
    <row r="20" spans="1:10" s="2" customFormat="1" ht="30" customHeight="1" x14ac:dyDescent="0.25">
      <c r="A20" s="169">
        <v>44500</v>
      </c>
      <c r="B20" s="62">
        <v>0</v>
      </c>
      <c r="C20" s="122">
        <v>1086901.04</v>
      </c>
      <c r="D20" s="113">
        <v>2738.58</v>
      </c>
      <c r="E20" s="123">
        <v>0</v>
      </c>
      <c r="F20" s="124">
        <f t="shared" si="0"/>
        <v>1086901.04</v>
      </c>
      <c r="G20" s="63"/>
    </row>
    <row r="21" spans="1:10" s="2" customFormat="1" ht="30" customHeight="1" x14ac:dyDescent="0.25">
      <c r="A21" s="169">
        <v>44530</v>
      </c>
      <c r="B21" s="62">
        <v>0</v>
      </c>
      <c r="C21" s="122">
        <v>1125070.81</v>
      </c>
      <c r="D21" s="113">
        <v>4075.74</v>
      </c>
      <c r="E21" s="123">
        <v>0</v>
      </c>
      <c r="F21" s="124">
        <f t="shared" si="0"/>
        <v>1125070.81</v>
      </c>
      <c r="G21" s="63"/>
    </row>
    <row r="22" spans="1:10" s="2" customFormat="1" ht="30" customHeight="1" x14ac:dyDescent="0.25">
      <c r="A22" s="169">
        <v>44561</v>
      </c>
      <c r="B22" s="62">
        <v>0</v>
      </c>
      <c r="C22" s="122">
        <v>1154994.6000000001</v>
      </c>
      <c r="D22" s="113">
        <v>6085.14</v>
      </c>
      <c r="E22" s="123">
        <f ca="1">+'Anexo 17'!$K$42</f>
        <v>0</v>
      </c>
      <c r="F22" s="124">
        <f t="shared" ca="1" si="0"/>
        <v>1154994.6000000001</v>
      </c>
      <c r="G22" s="63"/>
    </row>
    <row r="23" spans="1:10" s="2" customFormat="1" ht="30" customHeight="1" x14ac:dyDescent="0.25">
      <c r="A23" s="262" t="s">
        <v>44</v>
      </c>
      <c r="B23" s="263"/>
      <c r="C23" s="263"/>
      <c r="D23" s="32">
        <f>SUM(D11:D22)</f>
        <v>22141.200000000001</v>
      </c>
      <c r="E23" s="264"/>
      <c r="F23" s="265"/>
      <c r="G23" s="33">
        <f>SUM(G11:G22)</f>
        <v>0</v>
      </c>
    </row>
    <row r="24" spans="1:10" x14ac:dyDescent="0.25">
      <c r="A24" s="10"/>
      <c r="B24" s="65"/>
      <c r="C24" s="65"/>
      <c r="D24" s="65"/>
      <c r="E24" s="65"/>
      <c r="F24" s="31"/>
      <c r="G24" s="10"/>
    </row>
    <row r="25" spans="1:10" x14ac:dyDescent="0.25">
      <c r="A25" s="261" t="str">
        <f>+Inicio!A42</f>
        <v>São Paulo, 14 de fevereiro de 2022</v>
      </c>
      <c r="B25" s="261"/>
      <c r="C25" s="261"/>
      <c r="D25" s="261"/>
      <c r="E25" s="112"/>
      <c r="J25" s="7"/>
    </row>
    <row r="26" spans="1:10" x14ac:dyDescent="0.25">
      <c r="A26" s="15"/>
      <c r="J26" s="7"/>
    </row>
    <row r="28" spans="1:10" x14ac:dyDescent="0.25">
      <c r="A28" s="13"/>
      <c r="B28" s="13"/>
      <c r="C28" s="13"/>
      <c r="D28" s="13"/>
      <c r="E28" s="13"/>
      <c r="F28" s="13"/>
      <c r="G28" s="50"/>
    </row>
    <row r="29" spans="1:10" x14ac:dyDescent="0.25">
      <c r="A29" s="11"/>
      <c r="B29" s="11"/>
      <c r="C29" s="11"/>
      <c r="D29" s="13"/>
      <c r="E29" s="13"/>
      <c r="F29" s="13"/>
      <c r="G29" s="13"/>
    </row>
    <row r="30" spans="1:10" x14ac:dyDescent="0.25">
      <c r="A30" s="1"/>
      <c r="B30" s="1"/>
      <c r="C30" s="1"/>
      <c r="D30" s="1"/>
      <c r="E30" s="1"/>
      <c r="F30" s="1"/>
      <c r="G30" s="1"/>
    </row>
    <row r="31" spans="1:10" x14ac:dyDescent="0.25">
      <c r="A31" s="1"/>
      <c r="B31" s="1"/>
      <c r="C31" s="1"/>
      <c r="D31" s="1"/>
      <c r="E31" s="1"/>
      <c r="F31" s="1"/>
      <c r="G31" s="1"/>
    </row>
    <row r="32" spans="1:10" x14ac:dyDescent="0.25">
      <c r="A32" s="161"/>
      <c r="B32" s="161"/>
      <c r="C32" s="161"/>
      <c r="D32" s="1"/>
      <c r="E32" s="1"/>
      <c r="F32" s="1"/>
      <c r="G32" s="1"/>
    </row>
    <row r="33" spans="1:7" x14ac:dyDescent="0.25">
      <c r="A33" s="258" t="str">
        <f>+Inicio!B8</f>
        <v>Roberto Magno Leite Pereira</v>
      </c>
      <c r="B33" s="258"/>
      <c r="C33" s="258"/>
      <c r="D33" s="1"/>
      <c r="E33" s="1"/>
      <c r="F33" s="1"/>
      <c r="G33" s="1"/>
    </row>
    <row r="34" spans="1:7" x14ac:dyDescent="0.25">
      <c r="A34" s="257" t="str">
        <f>+Inicio!B9</f>
        <v>Provedor</v>
      </c>
      <c r="B34" s="257"/>
      <c r="C34" s="257"/>
      <c r="D34" s="1"/>
      <c r="E34" s="1"/>
      <c r="F34" s="1"/>
      <c r="G34" s="1"/>
    </row>
    <row r="35" spans="1:7" x14ac:dyDescent="0.25">
      <c r="A35" s="238" t="s">
        <v>438</v>
      </c>
      <c r="B35" s="238"/>
      <c r="C35" s="238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</sheetData>
  <sheetProtection password="E80B" sheet="1" objects="1" scenarios="1"/>
  <mergeCells count="22">
    <mergeCell ref="A1:B1"/>
    <mergeCell ref="A2:B2"/>
    <mergeCell ref="C1:F1"/>
    <mergeCell ref="C2:F2"/>
    <mergeCell ref="C3:F3"/>
    <mergeCell ref="A3:B3"/>
    <mergeCell ref="A4:B4"/>
    <mergeCell ref="A5:B5"/>
    <mergeCell ref="A6:B6"/>
    <mergeCell ref="A7:B7"/>
    <mergeCell ref="A35:C35"/>
    <mergeCell ref="A34:C34"/>
    <mergeCell ref="A33:C33"/>
    <mergeCell ref="C6:F6"/>
    <mergeCell ref="C4:F4"/>
    <mergeCell ref="C5:F5"/>
    <mergeCell ref="A8:G8"/>
    <mergeCell ref="C7:F7"/>
    <mergeCell ref="A25:D25"/>
    <mergeCell ref="A23:C23"/>
    <mergeCell ref="E23:F23"/>
    <mergeCell ref="A9:G9"/>
  </mergeCells>
  <phoneticPr fontId="5" type="noConversion"/>
  <conditionalFormatting sqref="F11:F22">
    <cfRule type="cellIs" dxfId="25" priority="2" operator="lessThan">
      <formula>0</formula>
    </cfRule>
  </conditionalFormatting>
  <pageMargins left="0.74803149606299213" right="0.27559055118110237" top="1.2204724409448819" bottom="0.78740157480314965" header="0.51181102362204722" footer="0.31496062992125984"/>
  <pageSetup paperSize="9" scale="80" orientation="portrait" horizontalDpi="1200" verticalDpi="1200" r:id="rId1"/>
  <headerFooter>
    <oddHeader>&amp;L&amp;"Calibri,Regular"&amp;K000000&amp;G&amp;C
&amp;"-,Negrito"&amp;22SANTA CASA DE MISERICORDIA DE SANTO AMARO</oddHeader>
    <oddFooter xml:space="preserve">&amp;L&amp;"Calibri,Regular"&amp;K000000&amp;A&amp;REmitido: &amp;D - &amp;T </oddFooter>
  </headerFooter>
  <colBreaks count="1" manualBreakCount="1">
    <brk id="7" max="1048575" man="1"/>
  </colBreaks>
  <ignoredErrors>
    <ignoredError sqref="A25" unlockedFormula="1"/>
    <ignoredError sqref="F22 F12 F13 F14 F15 F16 F17 F18 F19 F20 F21" unlockedFormula="1" emptyCellReference="1"/>
    <ignoredError sqref="D23 G23" emptyCellReference="1"/>
  </ignoredError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Between" id="{A63099FA-7DBA-BA4C-AC37-A0CB0F8D0217}">
            <xm:f>Inicio!$C$19</xm:f>
            <xm:f>Inicio!$E$19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A11:A22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tabColor rgb="FF0000FF"/>
  </sheetPr>
  <dimension ref="A1:M1212"/>
  <sheetViews>
    <sheetView showZeros="0" tabSelected="1" topLeftCell="A1065" workbookViewId="0">
      <selection activeCell="B1074" sqref="B1074:D1074"/>
    </sheetView>
  </sheetViews>
  <sheetFormatPr defaultColWidth="11" defaultRowHeight="15.75" x14ac:dyDescent="0.25"/>
  <cols>
    <col min="1" max="1" width="7.125" style="36" customWidth="1"/>
    <col min="2" max="2" width="10.625" style="41" customWidth="1"/>
    <col min="3" max="3" width="17.625" style="41" customWidth="1"/>
    <col min="4" max="4" width="38.625" style="44" customWidth="1"/>
    <col min="5" max="5" width="26.625" style="24" customWidth="1"/>
    <col min="6" max="6" width="14.375" style="35" customWidth="1"/>
    <col min="7" max="7" width="15.625" style="24" customWidth="1"/>
    <col min="8" max="8" width="15.625" style="99" customWidth="1"/>
    <col min="10" max="10" width="30.875" customWidth="1"/>
    <col min="12" max="12" width="17" style="36" customWidth="1"/>
    <col min="13" max="13" width="17" customWidth="1"/>
  </cols>
  <sheetData>
    <row r="1" spans="1:13" s="2" customFormat="1" ht="21.95" customHeight="1" x14ac:dyDescent="0.25">
      <c r="A1" s="244" t="s">
        <v>34</v>
      </c>
      <c r="B1" s="244"/>
      <c r="C1" s="162"/>
      <c r="D1" s="245" t="str">
        <f>+Inicio!B1</f>
        <v>SECRETARIA DE ESTADO DA SAÚDE DE SÃO PAULO</v>
      </c>
      <c r="E1" s="245"/>
      <c r="F1" s="245"/>
      <c r="G1" s="245"/>
      <c r="H1" s="98"/>
      <c r="L1" s="36"/>
    </row>
    <row r="2" spans="1:13" s="2" customFormat="1" ht="21.95" customHeight="1" x14ac:dyDescent="0.25">
      <c r="A2" s="244" t="s">
        <v>23</v>
      </c>
      <c r="B2" s="244"/>
      <c r="C2" s="162"/>
      <c r="D2" s="245" t="str">
        <f>+Inicio!B28</f>
        <v>Subvenção - Custeio</v>
      </c>
      <c r="E2" s="245"/>
      <c r="F2" s="245"/>
      <c r="G2" s="245"/>
      <c r="H2" s="98"/>
      <c r="L2" s="36"/>
    </row>
    <row r="3" spans="1:13" s="2" customFormat="1" ht="21.95" customHeight="1" x14ac:dyDescent="0.25">
      <c r="A3" s="244" t="s">
        <v>35</v>
      </c>
      <c r="B3" s="244"/>
      <c r="C3" s="162"/>
      <c r="D3" s="245" t="str">
        <f>+Inicio!B25</f>
        <v>16.646 de 11/01/2018 decreto no. 63.152 de 15/01/2018</v>
      </c>
      <c r="E3" s="245"/>
      <c r="F3" s="245"/>
      <c r="G3" s="245"/>
      <c r="H3" s="98"/>
      <c r="L3" s="36"/>
    </row>
    <row r="4" spans="1:13" ht="78.95" customHeight="1" x14ac:dyDescent="0.25">
      <c r="A4" s="244" t="s">
        <v>36</v>
      </c>
      <c r="B4" s="244"/>
      <c r="C4" s="162"/>
      <c r="D4" s="245" t="str">
        <f>+Inicio!B24</f>
        <v>Contribuição para o desenvolv. de uma Rede Hospitalar de referência na Região, capaz de prestar servs. de saúde de qualidade e resolutivos, de média e de alta complex., que atendam às necessid. e demandas da pop., em especial aquelas encaminhadas pelo setor de regulação do acesso e integrar-se à rede de atenção à saúde do Estado, mediante a transf. de recursos financ. destinados às despesas de Apoio Financeiro Geral Custeio - Aquisição de Mat. de Consumo e Prest. de Servs.</v>
      </c>
      <c r="E4" s="245"/>
      <c r="F4" s="245"/>
      <c r="G4" s="245"/>
    </row>
    <row r="5" spans="1:13" ht="21.95" customHeight="1" x14ac:dyDescent="0.25">
      <c r="A5" s="244" t="s">
        <v>127</v>
      </c>
      <c r="B5" s="244"/>
      <c r="C5" s="162"/>
      <c r="D5" s="245" t="str">
        <f>+Inicio!B3</f>
        <v>Santa Casa de Misericórdia de Santo Amaro</v>
      </c>
      <c r="E5" s="245"/>
      <c r="F5" s="245"/>
      <c r="G5" s="245"/>
      <c r="M5" s="35"/>
    </row>
    <row r="6" spans="1:13" ht="21.95" customHeight="1" x14ac:dyDescent="0.25">
      <c r="A6" s="244" t="s">
        <v>2</v>
      </c>
      <c r="B6" s="244"/>
      <c r="C6" s="162"/>
      <c r="D6" s="245" t="str">
        <f>CONCATENATE(Inicio!B5," - ",Inicio!B6," - ",Inicio!B7)</f>
        <v>Rua Isabel Schmidt 59 - São Paulo - 04743-030</v>
      </c>
      <c r="E6" s="245"/>
      <c r="F6" s="245"/>
      <c r="G6" s="245"/>
      <c r="K6" s="104"/>
      <c r="L6" s="48"/>
      <c r="M6" s="48"/>
    </row>
    <row r="7" spans="1:13" ht="28.5" customHeight="1" x14ac:dyDescent="0.25">
      <c r="A7" s="270" t="s">
        <v>30</v>
      </c>
      <c r="B7" s="270"/>
      <c r="C7" s="163"/>
      <c r="D7" s="269" t="str">
        <f>+Inicio!B8</f>
        <v>Roberto Magno Leite Pereira</v>
      </c>
      <c r="E7" s="269"/>
      <c r="F7" s="269"/>
      <c r="G7" s="269"/>
      <c r="K7" s="104"/>
      <c r="L7" s="48"/>
      <c r="M7" s="95"/>
    </row>
    <row r="8" spans="1:13" s="2" customFormat="1" ht="20.100000000000001" customHeight="1" x14ac:dyDescent="0.25">
      <c r="A8" s="246" t="s">
        <v>128</v>
      </c>
      <c r="B8" s="247"/>
      <c r="C8" s="247"/>
      <c r="D8" s="247"/>
      <c r="E8" s="247"/>
      <c r="F8" s="247"/>
      <c r="G8" s="247"/>
      <c r="H8" s="248"/>
    </row>
    <row r="9" spans="1:13" ht="42.95" customHeight="1" thickBot="1" x14ac:dyDescent="0.3">
      <c r="A9" s="116" t="s">
        <v>38</v>
      </c>
      <c r="B9" s="117" t="s">
        <v>434</v>
      </c>
      <c r="C9" s="117" t="s">
        <v>436</v>
      </c>
      <c r="D9" s="118" t="s">
        <v>435</v>
      </c>
      <c r="E9" s="119" t="s">
        <v>40</v>
      </c>
      <c r="F9" s="120" t="s">
        <v>41</v>
      </c>
      <c r="G9" s="119" t="s">
        <v>42</v>
      </c>
      <c r="H9" s="121" t="s">
        <v>437</v>
      </c>
      <c r="L9" s="48"/>
    </row>
    <row r="10" spans="1:13" s="2" customFormat="1" ht="24.95" customHeight="1" thickTop="1" x14ac:dyDescent="0.25">
      <c r="A10" s="106">
        <v>1</v>
      </c>
      <c r="B10" s="88">
        <v>44166</v>
      </c>
      <c r="C10" s="170" t="s">
        <v>467</v>
      </c>
      <c r="D10" s="91" t="s">
        <v>468</v>
      </c>
      <c r="E10" s="90" t="s">
        <v>107</v>
      </c>
      <c r="F10" s="89">
        <v>956</v>
      </c>
      <c r="G10" s="91" t="s">
        <v>469</v>
      </c>
      <c r="H10" s="108">
        <v>44200</v>
      </c>
      <c r="L10" s="95"/>
    </row>
    <row r="11" spans="1:13" s="2" customFormat="1" ht="24.95" customHeight="1" x14ac:dyDescent="0.25">
      <c r="A11" s="106">
        <v>2</v>
      </c>
      <c r="B11" s="88">
        <v>44166</v>
      </c>
      <c r="C11" s="170">
        <v>122974</v>
      </c>
      <c r="D11" s="91" t="s">
        <v>471</v>
      </c>
      <c r="E11" s="90" t="s">
        <v>107</v>
      </c>
      <c r="F11" s="94">
        <v>755</v>
      </c>
      <c r="G11" s="91" t="s">
        <v>470</v>
      </c>
      <c r="H11" s="108">
        <v>44200</v>
      </c>
    </row>
    <row r="12" spans="1:13" s="2" customFormat="1" ht="24.95" customHeight="1" x14ac:dyDescent="0.25">
      <c r="A12" s="106">
        <v>3</v>
      </c>
      <c r="B12" s="88">
        <v>44181</v>
      </c>
      <c r="C12" s="170">
        <v>279</v>
      </c>
      <c r="D12" s="91" t="s">
        <v>473</v>
      </c>
      <c r="E12" s="90" t="s">
        <v>111</v>
      </c>
      <c r="F12" s="89">
        <v>82616.240000000005</v>
      </c>
      <c r="G12" s="91" t="s">
        <v>472</v>
      </c>
      <c r="H12" s="108">
        <v>44200</v>
      </c>
    </row>
    <row r="13" spans="1:13" s="2" customFormat="1" ht="24.95" customHeight="1" x14ac:dyDescent="0.25">
      <c r="A13" s="106">
        <v>4</v>
      </c>
      <c r="B13" s="88">
        <v>44158</v>
      </c>
      <c r="C13" s="170" t="s">
        <v>480</v>
      </c>
      <c r="D13" s="93" t="s">
        <v>479</v>
      </c>
      <c r="E13" s="90" t="s">
        <v>106</v>
      </c>
      <c r="F13" s="94">
        <v>3989.7</v>
      </c>
      <c r="G13" s="91" t="s">
        <v>474</v>
      </c>
      <c r="H13" s="108">
        <v>44200</v>
      </c>
      <c r="L13" s="36"/>
    </row>
    <row r="14" spans="1:13" s="2" customFormat="1" ht="24.95" customHeight="1" x14ac:dyDescent="0.25">
      <c r="A14" s="106">
        <v>5</v>
      </c>
      <c r="B14" s="88">
        <v>44172</v>
      </c>
      <c r="C14" s="170">
        <v>591045</v>
      </c>
      <c r="D14" s="91" t="s">
        <v>481</v>
      </c>
      <c r="E14" s="90" t="s">
        <v>106</v>
      </c>
      <c r="F14" s="89">
        <v>1000</v>
      </c>
      <c r="G14" s="91" t="s">
        <v>502</v>
      </c>
      <c r="H14" s="108">
        <v>44200</v>
      </c>
      <c r="L14" s="36"/>
    </row>
    <row r="15" spans="1:13" s="2" customFormat="1" ht="24.95" customHeight="1" x14ac:dyDescent="0.25">
      <c r="A15" s="106">
        <v>6</v>
      </c>
      <c r="B15" s="88">
        <v>44168</v>
      </c>
      <c r="C15" s="170" t="s">
        <v>483</v>
      </c>
      <c r="D15" s="91" t="s">
        <v>482</v>
      </c>
      <c r="E15" s="90" t="s">
        <v>106</v>
      </c>
      <c r="F15" s="94">
        <v>2508</v>
      </c>
      <c r="G15" s="91" t="s">
        <v>503</v>
      </c>
      <c r="H15" s="108">
        <v>44200</v>
      </c>
      <c r="L15" s="36"/>
    </row>
    <row r="16" spans="1:13" s="2" customFormat="1" ht="24.95" customHeight="1" x14ac:dyDescent="0.25">
      <c r="A16" s="106">
        <v>7</v>
      </c>
      <c r="B16" s="88">
        <v>44138</v>
      </c>
      <c r="C16" s="170" t="s">
        <v>485</v>
      </c>
      <c r="D16" s="91" t="s">
        <v>484</v>
      </c>
      <c r="E16" s="90" t="s">
        <v>107</v>
      </c>
      <c r="F16" s="89">
        <v>4160</v>
      </c>
      <c r="G16" s="91" t="s">
        <v>504</v>
      </c>
      <c r="H16" s="108">
        <v>44200</v>
      </c>
      <c r="L16" s="36"/>
    </row>
    <row r="17" spans="1:12" s="2" customFormat="1" ht="24.95" customHeight="1" x14ac:dyDescent="0.25">
      <c r="A17" s="106">
        <v>8</v>
      </c>
      <c r="B17" s="88">
        <v>44153</v>
      </c>
      <c r="C17" s="170" t="s">
        <v>487</v>
      </c>
      <c r="D17" s="91" t="s">
        <v>486</v>
      </c>
      <c r="E17" s="90" t="s">
        <v>106</v>
      </c>
      <c r="F17" s="94">
        <v>1538.3</v>
      </c>
      <c r="G17" s="91" t="s">
        <v>505</v>
      </c>
      <c r="H17" s="108">
        <v>44200</v>
      </c>
      <c r="L17" s="36"/>
    </row>
    <row r="18" spans="1:12" s="2" customFormat="1" ht="24.95" customHeight="1" x14ac:dyDescent="0.25">
      <c r="A18" s="106">
        <v>9</v>
      </c>
      <c r="B18" s="88">
        <v>44152</v>
      </c>
      <c r="C18" s="170" t="s">
        <v>489</v>
      </c>
      <c r="D18" s="91" t="s">
        <v>488</v>
      </c>
      <c r="E18" s="90" t="s">
        <v>107</v>
      </c>
      <c r="F18" s="89">
        <v>1026</v>
      </c>
      <c r="G18" s="91" t="s">
        <v>506</v>
      </c>
      <c r="H18" s="108">
        <v>44200</v>
      </c>
      <c r="L18" s="36"/>
    </row>
    <row r="19" spans="1:12" s="2" customFormat="1" ht="24.95" customHeight="1" x14ac:dyDescent="0.25">
      <c r="A19" s="106">
        <v>10</v>
      </c>
      <c r="B19" s="88">
        <v>44167</v>
      </c>
      <c r="C19" s="170">
        <v>10191</v>
      </c>
      <c r="D19" s="93" t="s">
        <v>490</v>
      </c>
      <c r="E19" s="90" t="s">
        <v>106</v>
      </c>
      <c r="F19" s="94">
        <v>431.88</v>
      </c>
      <c r="G19" s="91" t="s">
        <v>507</v>
      </c>
      <c r="H19" s="108">
        <v>44200</v>
      </c>
      <c r="L19" s="36"/>
    </row>
    <row r="20" spans="1:12" s="2" customFormat="1" ht="24.95" customHeight="1" x14ac:dyDescent="0.25">
      <c r="A20" s="106">
        <v>11</v>
      </c>
      <c r="B20" s="88">
        <v>44167</v>
      </c>
      <c r="C20" s="170">
        <v>1045</v>
      </c>
      <c r="D20" s="91" t="s">
        <v>491</v>
      </c>
      <c r="E20" s="90" t="s">
        <v>111</v>
      </c>
      <c r="F20" s="89">
        <v>37565.82</v>
      </c>
      <c r="G20" s="91" t="s">
        <v>508</v>
      </c>
      <c r="H20" s="108">
        <v>44200</v>
      </c>
      <c r="L20" s="36"/>
    </row>
    <row r="21" spans="1:12" s="2" customFormat="1" ht="24.95" customHeight="1" x14ac:dyDescent="0.25">
      <c r="A21" s="106">
        <v>12</v>
      </c>
      <c r="B21" s="88">
        <v>44182</v>
      </c>
      <c r="C21" s="170">
        <v>338093</v>
      </c>
      <c r="D21" s="93" t="s">
        <v>492</v>
      </c>
      <c r="E21" s="90" t="s">
        <v>117</v>
      </c>
      <c r="F21" s="94">
        <v>1365.2</v>
      </c>
      <c r="G21" s="91" t="s">
        <v>509</v>
      </c>
      <c r="H21" s="108">
        <v>44200</v>
      </c>
      <c r="L21" s="36"/>
    </row>
    <row r="22" spans="1:12" s="2" customFormat="1" ht="24.95" customHeight="1" x14ac:dyDescent="0.25">
      <c r="A22" s="106">
        <v>13</v>
      </c>
      <c r="B22" s="88">
        <v>44181</v>
      </c>
      <c r="C22" s="170">
        <v>60565</v>
      </c>
      <c r="D22" s="91" t="s">
        <v>493</v>
      </c>
      <c r="E22" s="90" t="s">
        <v>117</v>
      </c>
      <c r="F22" s="89">
        <v>5813.16</v>
      </c>
      <c r="G22" s="91" t="s">
        <v>510</v>
      </c>
      <c r="H22" s="108">
        <v>44200</v>
      </c>
      <c r="L22" s="36"/>
    </row>
    <row r="23" spans="1:12" s="2" customFormat="1" ht="24.95" customHeight="1" x14ac:dyDescent="0.25">
      <c r="A23" s="106">
        <v>14</v>
      </c>
      <c r="B23" s="88">
        <v>44152</v>
      </c>
      <c r="C23" s="170" t="s">
        <v>495</v>
      </c>
      <c r="D23" s="93" t="s">
        <v>494</v>
      </c>
      <c r="E23" s="90" t="s">
        <v>106</v>
      </c>
      <c r="F23" s="94">
        <v>608.25</v>
      </c>
      <c r="G23" s="91" t="s">
        <v>511</v>
      </c>
      <c r="H23" s="108">
        <v>44200</v>
      </c>
      <c r="L23" s="36"/>
    </row>
    <row r="24" spans="1:12" s="2" customFormat="1" ht="24.95" customHeight="1" x14ac:dyDescent="0.25">
      <c r="A24" s="106">
        <v>15</v>
      </c>
      <c r="B24" s="92">
        <v>44152</v>
      </c>
      <c r="C24" s="170" t="s">
        <v>496</v>
      </c>
      <c r="D24" s="91" t="s">
        <v>484</v>
      </c>
      <c r="E24" s="90" t="s">
        <v>107</v>
      </c>
      <c r="F24" s="89">
        <v>10183</v>
      </c>
      <c r="G24" s="91" t="s">
        <v>512</v>
      </c>
      <c r="H24" s="108">
        <v>44200</v>
      </c>
      <c r="L24" s="36"/>
    </row>
    <row r="25" spans="1:12" s="2" customFormat="1" ht="24.95" customHeight="1" x14ac:dyDescent="0.25">
      <c r="A25" s="106">
        <v>16</v>
      </c>
      <c r="B25" s="92">
        <v>44151</v>
      </c>
      <c r="C25" s="171" t="s">
        <v>498</v>
      </c>
      <c r="D25" s="93" t="s">
        <v>497</v>
      </c>
      <c r="E25" s="90" t="s">
        <v>106</v>
      </c>
      <c r="F25" s="94">
        <v>4521.8</v>
      </c>
      <c r="G25" s="91" t="s">
        <v>513</v>
      </c>
      <c r="H25" s="108">
        <v>44200</v>
      </c>
      <c r="L25" s="36"/>
    </row>
    <row r="26" spans="1:12" s="2" customFormat="1" ht="24.95" customHeight="1" x14ac:dyDescent="0.25">
      <c r="A26" s="106">
        <v>17</v>
      </c>
      <c r="B26" s="92">
        <v>44166</v>
      </c>
      <c r="C26" s="170" t="s">
        <v>499</v>
      </c>
      <c r="D26" s="91" t="s">
        <v>482</v>
      </c>
      <c r="E26" s="90" t="s">
        <v>107</v>
      </c>
      <c r="F26" s="89">
        <v>2555</v>
      </c>
      <c r="G26" s="91" t="s">
        <v>514</v>
      </c>
      <c r="H26" s="108">
        <v>44200</v>
      </c>
      <c r="L26" s="36"/>
    </row>
    <row r="27" spans="1:12" s="2" customFormat="1" ht="24.95" customHeight="1" x14ac:dyDescent="0.25">
      <c r="A27" s="106">
        <v>18</v>
      </c>
      <c r="B27" s="92">
        <v>44151</v>
      </c>
      <c r="C27" s="171" t="s">
        <v>501</v>
      </c>
      <c r="D27" s="93" t="s">
        <v>500</v>
      </c>
      <c r="E27" s="90" t="s">
        <v>107</v>
      </c>
      <c r="F27" s="94">
        <v>556.79999999999995</v>
      </c>
      <c r="G27" s="91" t="s">
        <v>515</v>
      </c>
      <c r="H27" s="108">
        <v>44200</v>
      </c>
      <c r="L27" s="36"/>
    </row>
    <row r="28" spans="1:12" s="2" customFormat="1" ht="24.95" customHeight="1" x14ac:dyDescent="0.25">
      <c r="A28" s="106">
        <v>19</v>
      </c>
      <c r="B28" s="92">
        <v>44179</v>
      </c>
      <c r="C28" s="170" t="s">
        <v>516</v>
      </c>
      <c r="D28" s="91" t="s">
        <v>468</v>
      </c>
      <c r="E28" s="90" t="s">
        <v>107</v>
      </c>
      <c r="F28" s="89">
        <v>956</v>
      </c>
      <c r="G28" s="91" t="s">
        <v>475</v>
      </c>
      <c r="H28" s="108">
        <v>44201</v>
      </c>
      <c r="L28" s="36"/>
    </row>
    <row r="29" spans="1:12" s="2" customFormat="1" ht="24.95" customHeight="1" x14ac:dyDescent="0.25">
      <c r="A29" s="106">
        <v>20</v>
      </c>
      <c r="B29" s="92">
        <v>44186</v>
      </c>
      <c r="C29" s="171">
        <v>60808</v>
      </c>
      <c r="D29" s="93" t="s">
        <v>493</v>
      </c>
      <c r="E29" s="90" t="s">
        <v>117</v>
      </c>
      <c r="F29" s="94">
        <v>4491.1099999999997</v>
      </c>
      <c r="G29" s="91" t="s">
        <v>517</v>
      </c>
      <c r="H29" s="108">
        <v>44201</v>
      </c>
      <c r="L29" s="36"/>
    </row>
    <row r="30" spans="1:12" s="2" customFormat="1" ht="24.95" customHeight="1" x14ac:dyDescent="0.25">
      <c r="A30" s="106">
        <v>21</v>
      </c>
      <c r="B30" s="92">
        <v>44187</v>
      </c>
      <c r="C30" s="170">
        <v>338654</v>
      </c>
      <c r="D30" s="91" t="s">
        <v>492</v>
      </c>
      <c r="E30" s="90" t="s">
        <v>117</v>
      </c>
      <c r="F30" s="89">
        <v>300</v>
      </c>
      <c r="G30" s="91" t="s">
        <v>476</v>
      </c>
      <c r="H30" s="108">
        <v>44202</v>
      </c>
      <c r="L30" s="36"/>
    </row>
    <row r="31" spans="1:12" s="2" customFormat="1" ht="24.95" customHeight="1" x14ac:dyDescent="0.25">
      <c r="A31" s="106">
        <v>22</v>
      </c>
      <c r="B31" s="92">
        <v>44158</v>
      </c>
      <c r="C31" s="171" t="s">
        <v>518</v>
      </c>
      <c r="D31" s="93" t="s">
        <v>482</v>
      </c>
      <c r="E31" s="90" t="s">
        <v>106</v>
      </c>
      <c r="F31" s="94">
        <v>1563.33</v>
      </c>
      <c r="G31" s="91" t="s">
        <v>477</v>
      </c>
      <c r="H31" s="108">
        <v>44203</v>
      </c>
      <c r="L31" s="36"/>
    </row>
    <row r="32" spans="1:12" s="2" customFormat="1" ht="24.95" customHeight="1" x14ac:dyDescent="0.25">
      <c r="A32" s="106">
        <v>23</v>
      </c>
      <c r="B32" s="92">
        <v>44174</v>
      </c>
      <c r="C32" s="170" t="s">
        <v>519</v>
      </c>
      <c r="D32" s="91" t="s">
        <v>486</v>
      </c>
      <c r="E32" s="90" t="s">
        <v>106</v>
      </c>
      <c r="F32" s="89">
        <v>2543.5</v>
      </c>
      <c r="G32" s="93" t="s">
        <v>478</v>
      </c>
      <c r="H32" s="108">
        <v>44204</v>
      </c>
      <c r="L32" s="36"/>
    </row>
    <row r="33" spans="1:12" s="2" customFormat="1" ht="24.95" customHeight="1" x14ac:dyDescent="0.25">
      <c r="A33" s="106">
        <v>24</v>
      </c>
      <c r="B33" s="92">
        <v>44174</v>
      </c>
      <c r="C33" s="171">
        <v>149478</v>
      </c>
      <c r="D33" s="91" t="s">
        <v>521</v>
      </c>
      <c r="E33" s="90" t="s">
        <v>107</v>
      </c>
      <c r="F33" s="94">
        <v>7590</v>
      </c>
      <c r="G33" s="93" t="s">
        <v>520</v>
      </c>
      <c r="H33" s="108">
        <v>44207</v>
      </c>
      <c r="L33" s="36"/>
    </row>
    <row r="34" spans="1:12" s="2" customFormat="1" ht="24.95" customHeight="1" x14ac:dyDescent="0.25">
      <c r="A34" s="106">
        <v>25</v>
      </c>
      <c r="B34" s="92">
        <v>44161</v>
      </c>
      <c r="C34" s="170" t="s">
        <v>522</v>
      </c>
      <c r="D34" s="91" t="s">
        <v>486</v>
      </c>
      <c r="E34" s="90" t="s">
        <v>106</v>
      </c>
      <c r="F34" s="89">
        <v>1367.8</v>
      </c>
      <c r="G34" s="93" t="s">
        <v>527</v>
      </c>
      <c r="H34" s="108">
        <v>44207</v>
      </c>
      <c r="L34" s="36"/>
    </row>
    <row r="35" spans="1:12" s="2" customFormat="1" ht="24.95" customHeight="1" x14ac:dyDescent="0.25">
      <c r="A35" s="106">
        <v>26</v>
      </c>
      <c r="B35" s="92">
        <v>44179</v>
      </c>
      <c r="C35" s="171" t="s">
        <v>524</v>
      </c>
      <c r="D35" s="93" t="s">
        <v>523</v>
      </c>
      <c r="E35" s="90" t="s">
        <v>107</v>
      </c>
      <c r="F35" s="94">
        <v>395.16</v>
      </c>
      <c r="G35" s="93" t="s">
        <v>528</v>
      </c>
      <c r="H35" s="108">
        <v>44207</v>
      </c>
      <c r="L35" s="36"/>
    </row>
    <row r="36" spans="1:12" s="2" customFormat="1" ht="24.95" customHeight="1" x14ac:dyDescent="0.25">
      <c r="A36" s="106">
        <v>27</v>
      </c>
      <c r="B36" s="92">
        <v>44179</v>
      </c>
      <c r="C36" s="170" t="s">
        <v>526</v>
      </c>
      <c r="D36" s="91" t="s">
        <v>525</v>
      </c>
      <c r="E36" s="90" t="s">
        <v>107</v>
      </c>
      <c r="F36" s="89">
        <v>1050</v>
      </c>
      <c r="G36" s="93" t="s">
        <v>529</v>
      </c>
      <c r="H36" s="108">
        <v>44207</v>
      </c>
    </row>
    <row r="37" spans="1:12" s="2" customFormat="1" ht="24.95" customHeight="1" x14ac:dyDescent="0.25">
      <c r="A37" s="106">
        <v>28</v>
      </c>
      <c r="B37" s="92">
        <v>44179</v>
      </c>
      <c r="C37" s="171">
        <v>593400</v>
      </c>
      <c r="D37" s="93" t="s">
        <v>481</v>
      </c>
      <c r="E37" s="90" t="s">
        <v>106</v>
      </c>
      <c r="F37" s="94">
        <v>1000</v>
      </c>
      <c r="G37" s="93" t="s">
        <v>530</v>
      </c>
      <c r="H37" s="108">
        <v>44207</v>
      </c>
      <c r="L37" s="36"/>
    </row>
    <row r="38" spans="1:12" s="2" customFormat="1" ht="24.95" customHeight="1" x14ac:dyDescent="0.25">
      <c r="A38" s="106">
        <v>29</v>
      </c>
      <c r="B38" s="92">
        <v>44193</v>
      </c>
      <c r="C38" s="170">
        <v>60941</v>
      </c>
      <c r="D38" s="91" t="s">
        <v>493</v>
      </c>
      <c r="E38" s="90" t="s">
        <v>117</v>
      </c>
      <c r="F38" s="89">
        <v>3962.29</v>
      </c>
      <c r="G38" s="93" t="s">
        <v>531</v>
      </c>
      <c r="H38" s="108">
        <v>44208</v>
      </c>
      <c r="L38" s="36"/>
    </row>
    <row r="39" spans="1:12" s="2" customFormat="1" ht="24.95" customHeight="1" x14ac:dyDescent="0.25">
      <c r="A39" s="106">
        <v>30</v>
      </c>
      <c r="B39" s="92">
        <v>44180</v>
      </c>
      <c r="C39" s="170" t="s">
        <v>532</v>
      </c>
      <c r="D39" s="91" t="s">
        <v>481</v>
      </c>
      <c r="E39" s="90" t="s">
        <v>106</v>
      </c>
      <c r="F39" s="89">
        <v>3835</v>
      </c>
      <c r="G39" s="93" t="s">
        <v>535</v>
      </c>
      <c r="H39" s="108">
        <v>44208</v>
      </c>
      <c r="L39" s="36"/>
    </row>
    <row r="40" spans="1:12" s="2" customFormat="1" ht="24.95" customHeight="1" x14ac:dyDescent="0.25">
      <c r="A40" s="106">
        <v>31</v>
      </c>
      <c r="B40" s="92">
        <v>44166</v>
      </c>
      <c r="C40" s="170" t="s">
        <v>534</v>
      </c>
      <c r="D40" s="91" t="s">
        <v>533</v>
      </c>
      <c r="E40" s="90" t="s">
        <v>106</v>
      </c>
      <c r="F40" s="94">
        <v>1327.5</v>
      </c>
      <c r="G40" s="93" t="s">
        <v>536</v>
      </c>
      <c r="H40" s="108">
        <v>44208</v>
      </c>
      <c r="L40" s="36"/>
    </row>
    <row r="41" spans="1:12" s="2" customFormat="1" ht="24.95" customHeight="1" x14ac:dyDescent="0.25">
      <c r="A41" s="106">
        <v>32</v>
      </c>
      <c r="B41" s="92">
        <v>44179</v>
      </c>
      <c r="C41" s="170" t="s">
        <v>539</v>
      </c>
      <c r="D41" s="91" t="s">
        <v>538</v>
      </c>
      <c r="E41" s="90" t="s">
        <v>107</v>
      </c>
      <c r="F41" s="94">
        <v>963.36</v>
      </c>
      <c r="G41" s="93" t="s">
        <v>537</v>
      </c>
      <c r="H41" s="108">
        <v>44209</v>
      </c>
      <c r="L41" s="36"/>
    </row>
    <row r="42" spans="1:12" s="2" customFormat="1" ht="24.95" customHeight="1" x14ac:dyDescent="0.25">
      <c r="A42" s="106">
        <v>33</v>
      </c>
      <c r="B42" s="92">
        <v>44181</v>
      </c>
      <c r="C42" s="170" t="s">
        <v>540</v>
      </c>
      <c r="D42" s="91" t="s">
        <v>484</v>
      </c>
      <c r="E42" s="90" t="s">
        <v>107</v>
      </c>
      <c r="F42" s="94">
        <v>11786.67</v>
      </c>
      <c r="G42" s="93" t="s">
        <v>545</v>
      </c>
      <c r="H42" s="108">
        <v>44209</v>
      </c>
      <c r="L42" s="36"/>
    </row>
    <row r="43" spans="1:12" s="2" customFormat="1" ht="24.95" customHeight="1" x14ac:dyDescent="0.25">
      <c r="A43" s="106">
        <v>34</v>
      </c>
      <c r="B43" s="92">
        <v>44162</v>
      </c>
      <c r="C43" s="170" t="s">
        <v>541</v>
      </c>
      <c r="D43" s="91" t="s">
        <v>494</v>
      </c>
      <c r="E43" s="90" t="s">
        <v>106</v>
      </c>
      <c r="F43" s="94">
        <v>517.5</v>
      </c>
      <c r="G43" s="93" t="s">
        <v>546</v>
      </c>
      <c r="H43" s="108">
        <v>44209</v>
      </c>
      <c r="L43" s="36"/>
    </row>
    <row r="44" spans="1:12" s="2" customFormat="1" ht="24.95" customHeight="1" x14ac:dyDescent="0.25">
      <c r="A44" s="106">
        <v>35</v>
      </c>
      <c r="B44" s="92">
        <v>44194</v>
      </c>
      <c r="C44" s="170">
        <v>61022</v>
      </c>
      <c r="D44" s="91" t="s">
        <v>493</v>
      </c>
      <c r="E44" s="90" t="s">
        <v>117</v>
      </c>
      <c r="F44" s="94">
        <v>5813.16</v>
      </c>
      <c r="G44" s="93" t="s">
        <v>547</v>
      </c>
      <c r="H44" s="108">
        <v>44209</v>
      </c>
      <c r="L44" s="36"/>
    </row>
    <row r="45" spans="1:12" s="2" customFormat="1" ht="24.95" customHeight="1" x14ac:dyDescent="0.25">
      <c r="A45" s="106">
        <v>36</v>
      </c>
      <c r="B45" s="92">
        <v>44181</v>
      </c>
      <c r="C45" s="170">
        <v>51734</v>
      </c>
      <c r="D45" s="91" t="s">
        <v>497</v>
      </c>
      <c r="E45" s="90" t="s">
        <v>107</v>
      </c>
      <c r="F45" s="94">
        <v>1322.82</v>
      </c>
      <c r="G45" s="93" t="s">
        <v>548</v>
      </c>
      <c r="H45" s="108">
        <v>44209</v>
      </c>
      <c r="L45" s="36"/>
    </row>
    <row r="46" spans="1:12" s="2" customFormat="1" ht="24.95" customHeight="1" x14ac:dyDescent="0.25">
      <c r="A46" s="106">
        <v>37</v>
      </c>
      <c r="B46" s="92">
        <v>44179</v>
      </c>
      <c r="C46" s="170">
        <v>12808</v>
      </c>
      <c r="D46" s="91" t="s">
        <v>542</v>
      </c>
      <c r="E46" s="90" t="s">
        <v>106</v>
      </c>
      <c r="F46" s="94">
        <v>500.4</v>
      </c>
      <c r="G46" s="93" t="s">
        <v>549</v>
      </c>
      <c r="H46" s="108">
        <v>44209</v>
      </c>
      <c r="L46" s="36"/>
    </row>
    <row r="47" spans="1:12" s="2" customFormat="1" ht="24.95" customHeight="1" x14ac:dyDescent="0.25">
      <c r="A47" s="106">
        <v>38</v>
      </c>
      <c r="B47" s="92">
        <v>44179</v>
      </c>
      <c r="C47" s="170" t="s">
        <v>544</v>
      </c>
      <c r="D47" s="91" t="s">
        <v>543</v>
      </c>
      <c r="E47" s="90" t="s">
        <v>106</v>
      </c>
      <c r="F47" s="94">
        <v>1647</v>
      </c>
      <c r="G47" s="93" t="s">
        <v>550</v>
      </c>
      <c r="H47" s="108">
        <v>44209</v>
      </c>
      <c r="L47" s="36"/>
    </row>
    <row r="48" spans="1:12" s="2" customFormat="1" ht="24.95" customHeight="1" x14ac:dyDescent="0.25">
      <c r="A48" s="106">
        <v>39</v>
      </c>
      <c r="B48" s="92">
        <v>44180</v>
      </c>
      <c r="C48" s="170" t="s">
        <v>553</v>
      </c>
      <c r="D48" s="91" t="s">
        <v>552</v>
      </c>
      <c r="E48" s="90" t="s">
        <v>107</v>
      </c>
      <c r="F48" s="94">
        <v>1565.17</v>
      </c>
      <c r="G48" s="93" t="s">
        <v>551</v>
      </c>
      <c r="H48" s="108">
        <v>44210</v>
      </c>
      <c r="L48" s="36"/>
    </row>
    <row r="49" spans="1:12" s="2" customFormat="1" ht="24.95" customHeight="1" x14ac:dyDescent="0.25">
      <c r="A49" s="106">
        <v>40</v>
      </c>
      <c r="B49" s="92">
        <v>44165</v>
      </c>
      <c r="C49" s="170" t="s">
        <v>554</v>
      </c>
      <c r="D49" s="91" t="s">
        <v>486</v>
      </c>
      <c r="E49" s="90" t="s">
        <v>106</v>
      </c>
      <c r="F49" s="94">
        <v>2572.25</v>
      </c>
      <c r="G49" s="93" t="s">
        <v>555</v>
      </c>
      <c r="H49" s="108">
        <v>44210</v>
      </c>
      <c r="L49" s="36"/>
    </row>
    <row r="50" spans="1:12" s="2" customFormat="1" ht="24.95" customHeight="1" x14ac:dyDescent="0.25">
      <c r="A50" s="106">
        <v>41</v>
      </c>
      <c r="B50" s="92">
        <v>44180</v>
      </c>
      <c r="C50" s="170">
        <v>62979</v>
      </c>
      <c r="D50" s="91" t="s">
        <v>556</v>
      </c>
      <c r="E50" s="90" t="s">
        <v>106</v>
      </c>
      <c r="F50" s="94">
        <v>1620</v>
      </c>
      <c r="G50" s="93" t="s">
        <v>557</v>
      </c>
      <c r="H50" s="108">
        <v>44210</v>
      </c>
      <c r="L50" s="36"/>
    </row>
    <row r="51" spans="1:12" s="2" customFormat="1" ht="24.95" customHeight="1" x14ac:dyDescent="0.25">
      <c r="A51" s="106">
        <v>42</v>
      </c>
      <c r="B51" s="92">
        <v>44166</v>
      </c>
      <c r="C51" s="170" t="s">
        <v>558</v>
      </c>
      <c r="D51" s="91" t="s">
        <v>468</v>
      </c>
      <c r="E51" s="90" t="s">
        <v>107</v>
      </c>
      <c r="F51" s="94">
        <v>956</v>
      </c>
      <c r="G51" s="93" t="s">
        <v>469</v>
      </c>
      <c r="H51" s="108">
        <v>44211</v>
      </c>
      <c r="L51" s="36"/>
    </row>
    <row r="52" spans="1:12" s="2" customFormat="1" ht="24.95" customHeight="1" x14ac:dyDescent="0.25">
      <c r="A52" s="106">
        <v>43</v>
      </c>
      <c r="B52" s="92">
        <v>44166</v>
      </c>
      <c r="C52" s="170" t="s">
        <v>559</v>
      </c>
      <c r="D52" s="91" t="s">
        <v>482</v>
      </c>
      <c r="E52" s="90" t="s">
        <v>107</v>
      </c>
      <c r="F52" s="94">
        <v>2555</v>
      </c>
      <c r="G52" s="93" t="s">
        <v>562</v>
      </c>
      <c r="H52" s="108">
        <v>44211</v>
      </c>
      <c r="L52" s="36"/>
    </row>
    <row r="53" spans="1:12" s="2" customFormat="1" ht="24.95" customHeight="1" x14ac:dyDescent="0.25">
      <c r="A53" s="106">
        <v>44</v>
      </c>
      <c r="B53" s="92">
        <v>44196</v>
      </c>
      <c r="C53" s="170">
        <v>339604</v>
      </c>
      <c r="D53" s="91" t="s">
        <v>492</v>
      </c>
      <c r="E53" s="90" t="s">
        <v>117</v>
      </c>
      <c r="F53" s="94">
        <v>325</v>
      </c>
      <c r="G53" s="93" t="s">
        <v>565</v>
      </c>
      <c r="H53" s="108">
        <v>44211</v>
      </c>
      <c r="L53" s="36"/>
    </row>
    <row r="54" spans="1:12" s="2" customFormat="1" ht="24.95" customHeight="1" x14ac:dyDescent="0.25">
      <c r="A54" s="106">
        <v>45</v>
      </c>
      <c r="B54" s="92">
        <v>44181</v>
      </c>
      <c r="C54" s="170" t="s">
        <v>560</v>
      </c>
      <c r="D54" s="91" t="s">
        <v>486</v>
      </c>
      <c r="E54" s="90" t="s">
        <v>106</v>
      </c>
      <c r="F54" s="94">
        <v>2670.75</v>
      </c>
      <c r="G54" s="93" t="s">
        <v>566</v>
      </c>
      <c r="H54" s="108">
        <v>44211</v>
      </c>
      <c r="L54" s="36"/>
    </row>
    <row r="55" spans="1:12" s="2" customFormat="1" ht="24.95" customHeight="1" x14ac:dyDescent="0.25">
      <c r="A55" s="106">
        <v>46</v>
      </c>
      <c r="B55" s="92">
        <v>44151</v>
      </c>
      <c r="C55" s="170" t="s">
        <v>561</v>
      </c>
      <c r="D55" s="91" t="s">
        <v>497</v>
      </c>
      <c r="E55" s="90" t="s">
        <v>106</v>
      </c>
      <c r="F55" s="94">
        <v>4521.8</v>
      </c>
      <c r="G55" s="93" t="s">
        <v>567</v>
      </c>
      <c r="H55" s="108">
        <v>44211</v>
      </c>
      <c r="L55" s="36"/>
    </row>
    <row r="56" spans="1:12" s="2" customFormat="1" ht="24.95" customHeight="1" x14ac:dyDescent="0.25">
      <c r="A56" s="106">
        <v>47</v>
      </c>
      <c r="B56" s="92">
        <v>44181</v>
      </c>
      <c r="C56" s="170" t="s">
        <v>564</v>
      </c>
      <c r="D56" s="91" t="s">
        <v>563</v>
      </c>
      <c r="E56" s="90" t="s">
        <v>107</v>
      </c>
      <c r="F56" s="94">
        <v>2000</v>
      </c>
      <c r="G56" s="93" t="s">
        <v>568</v>
      </c>
      <c r="H56" s="108">
        <v>44211</v>
      </c>
      <c r="L56" s="36"/>
    </row>
    <row r="57" spans="1:12" s="2" customFormat="1" ht="24.95" customHeight="1" x14ac:dyDescent="0.25">
      <c r="A57" s="106">
        <v>48</v>
      </c>
      <c r="B57" s="92">
        <v>44167</v>
      </c>
      <c r="C57" s="170">
        <v>62828</v>
      </c>
      <c r="D57" s="91" t="s">
        <v>556</v>
      </c>
      <c r="E57" s="90" t="s">
        <v>106</v>
      </c>
      <c r="F57" s="94">
        <v>1890</v>
      </c>
      <c r="G57" s="93" t="s">
        <v>569</v>
      </c>
      <c r="H57" s="108">
        <v>44214</v>
      </c>
      <c r="L57" s="36"/>
    </row>
    <row r="58" spans="1:12" s="2" customFormat="1" ht="24.95" customHeight="1" x14ac:dyDescent="0.25">
      <c r="A58" s="106">
        <v>49</v>
      </c>
      <c r="B58" s="92">
        <v>44179</v>
      </c>
      <c r="C58" s="170">
        <v>19629</v>
      </c>
      <c r="D58" s="91" t="s">
        <v>525</v>
      </c>
      <c r="E58" s="90" t="s">
        <v>107</v>
      </c>
      <c r="F58" s="94">
        <v>1050</v>
      </c>
      <c r="G58" s="93" t="s">
        <v>570</v>
      </c>
      <c r="H58" s="108">
        <v>44214</v>
      </c>
      <c r="L58" s="36"/>
    </row>
    <row r="59" spans="1:12" s="2" customFormat="1" ht="24.95" customHeight="1" x14ac:dyDescent="0.25">
      <c r="A59" s="106">
        <v>50</v>
      </c>
      <c r="B59" s="92">
        <v>44168</v>
      </c>
      <c r="C59" s="170" t="s">
        <v>571</v>
      </c>
      <c r="D59" s="91" t="s">
        <v>482</v>
      </c>
      <c r="E59" s="90" t="s">
        <v>106</v>
      </c>
      <c r="F59" s="94">
        <v>2508</v>
      </c>
      <c r="G59" s="93" t="s">
        <v>575</v>
      </c>
      <c r="H59" s="108">
        <v>44214</v>
      </c>
      <c r="L59" s="36"/>
    </row>
    <row r="60" spans="1:12" s="2" customFormat="1" ht="24.95" customHeight="1" x14ac:dyDescent="0.25">
      <c r="A60" s="106">
        <v>51</v>
      </c>
      <c r="B60" s="92">
        <v>44158</v>
      </c>
      <c r="C60" s="170" t="s">
        <v>572</v>
      </c>
      <c r="D60" s="91" t="s">
        <v>479</v>
      </c>
      <c r="E60" s="181" t="s">
        <v>106</v>
      </c>
      <c r="F60" s="182">
        <v>3989.7</v>
      </c>
      <c r="G60" s="93" t="s">
        <v>576</v>
      </c>
      <c r="H60" s="108">
        <v>44214</v>
      </c>
      <c r="L60" s="36"/>
    </row>
    <row r="61" spans="1:12" s="2" customFormat="1" ht="24.95" customHeight="1" x14ac:dyDescent="0.25">
      <c r="A61" s="106">
        <v>52</v>
      </c>
      <c r="B61" s="92">
        <v>44183</v>
      </c>
      <c r="C61" s="170">
        <v>98660</v>
      </c>
      <c r="D61" s="91" t="s">
        <v>573</v>
      </c>
      <c r="E61" s="181" t="s">
        <v>107</v>
      </c>
      <c r="F61" s="182">
        <v>855.9</v>
      </c>
      <c r="G61" s="93" t="s">
        <v>577</v>
      </c>
      <c r="H61" s="108">
        <v>44214</v>
      </c>
      <c r="L61" s="36"/>
    </row>
    <row r="62" spans="1:12" s="2" customFormat="1" ht="24.95" customHeight="1" x14ac:dyDescent="0.25">
      <c r="A62" s="106">
        <v>53</v>
      </c>
      <c r="B62" s="92">
        <v>44152</v>
      </c>
      <c r="C62" s="170" t="s">
        <v>574</v>
      </c>
      <c r="D62" s="91" t="s">
        <v>484</v>
      </c>
      <c r="E62" s="181" t="s">
        <v>107</v>
      </c>
      <c r="F62" s="182">
        <v>10183</v>
      </c>
      <c r="G62" s="93" t="s">
        <v>578</v>
      </c>
      <c r="H62" s="108">
        <v>44214</v>
      </c>
      <c r="L62" s="36"/>
    </row>
    <row r="63" spans="1:12" s="2" customFormat="1" ht="24.95" customHeight="1" x14ac:dyDescent="0.25">
      <c r="A63" s="106">
        <v>54</v>
      </c>
      <c r="B63" s="92">
        <v>44182</v>
      </c>
      <c r="C63" s="170">
        <v>10544</v>
      </c>
      <c r="D63" s="91" t="s">
        <v>490</v>
      </c>
      <c r="E63" s="181" t="s">
        <v>106</v>
      </c>
      <c r="F63" s="182">
        <v>1195.3499999999999</v>
      </c>
      <c r="G63" s="93" t="s">
        <v>579</v>
      </c>
      <c r="H63" s="108">
        <v>44214</v>
      </c>
      <c r="L63" s="36"/>
    </row>
    <row r="64" spans="1:12" s="2" customFormat="1" ht="24.95" customHeight="1" x14ac:dyDescent="0.25">
      <c r="A64" s="106">
        <v>55</v>
      </c>
      <c r="B64" s="92">
        <v>44180</v>
      </c>
      <c r="C64" s="170" t="s">
        <v>581</v>
      </c>
      <c r="D64" s="91" t="s">
        <v>481</v>
      </c>
      <c r="E64" s="181" t="s">
        <v>106</v>
      </c>
      <c r="F64" s="182">
        <v>3835</v>
      </c>
      <c r="G64" s="93" t="s">
        <v>580</v>
      </c>
      <c r="H64" s="108">
        <v>44215</v>
      </c>
      <c r="L64" s="36"/>
    </row>
    <row r="65" spans="1:12" s="2" customFormat="1" ht="24.95" customHeight="1" x14ac:dyDescent="0.25">
      <c r="A65" s="106">
        <v>56</v>
      </c>
      <c r="B65" s="92">
        <v>44181</v>
      </c>
      <c r="C65" s="170" t="s">
        <v>583</v>
      </c>
      <c r="D65" s="91" t="s">
        <v>484</v>
      </c>
      <c r="E65" s="181" t="s">
        <v>107</v>
      </c>
      <c r="F65" s="182">
        <v>11786.67</v>
      </c>
      <c r="G65" s="93" t="s">
        <v>582</v>
      </c>
      <c r="H65" s="108">
        <v>44216</v>
      </c>
      <c r="L65" s="36"/>
    </row>
    <row r="66" spans="1:12" s="2" customFormat="1" ht="24.95" customHeight="1" x14ac:dyDescent="0.25">
      <c r="A66" s="106">
        <v>57</v>
      </c>
      <c r="B66" s="92">
        <v>44187</v>
      </c>
      <c r="C66" s="170" t="s">
        <v>585</v>
      </c>
      <c r="D66" s="91" t="s">
        <v>486</v>
      </c>
      <c r="E66" s="181" t="s">
        <v>106</v>
      </c>
      <c r="F66" s="182">
        <v>2810.25</v>
      </c>
      <c r="G66" s="93" t="s">
        <v>584</v>
      </c>
      <c r="H66" s="108">
        <v>44217</v>
      </c>
      <c r="L66" s="36"/>
    </row>
    <row r="67" spans="1:12" s="2" customFormat="1" ht="24.95" customHeight="1" x14ac:dyDescent="0.25">
      <c r="A67" s="106">
        <v>58</v>
      </c>
      <c r="B67" s="92">
        <v>44158</v>
      </c>
      <c r="C67" s="170" t="s">
        <v>587</v>
      </c>
      <c r="D67" s="91" t="s">
        <v>482</v>
      </c>
      <c r="E67" s="181" t="s">
        <v>106</v>
      </c>
      <c r="F67" s="182">
        <v>1563.34</v>
      </c>
      <c r="G67" s="93" t="s">
        <v>586</v>
      </c>
      <c r="H67" s="108">
        <v>44218</v>
      </c>
      <c r="L67" s="36"/>
    </row>
    <row r="68" spans="1:12" s="2" customFormat="1" ht="24.95" customHeight="1" x14ac:dyDescent="0.25">
      <c r="A68" s="106">
        <v>59</v>
      </c>
      <c r="B68" s="92">
        <v>44203</v>
      </c>
      <c r="C68" s="170">
        <v>61170</v>
      </c>
      <c r="D68" s="91" t="s">
        <v>493</v>
      </c>
      <c r="E68" s="181" t="s">
        <v>117</v>
      </c>
      <c r="F68" s="182">
        <v>3962.29</v>
      </c>
      <c r="G68" s="93" t="s">
        <v>588</v>
      </c>
      <c r="H68" s="108">
        <v>44218</v>
      </c>
      <c r="L68" s="36"/>
    </row>
    <row r="69" spans="1:12" s="2" customFormat="1" ht="24.95" customHeight="1" x14ac:dyDescent="0.25">
      <c r="A69" s="106">
        <v>60</v>
      </c>
      <c r="B69" s="92">
        <v>44166</v>
      </c>
      <c r="C69" s="170">
        <v>62415492</v>
      </c>
      <c r="D69" s="91" t="s">
        <v>590</v>
      </c>
      <c r="E69" s="181" t="s">
        <v>439</v>
      </c>
      <c r="F69" s="94">
        <v>30604.86</v>
      </c>
      <c r="G69" s="93" t="s">
        <v>589</v>
      </c>
      <c r="H69" s="108">
        <v>44222</v>
      </c>
      <c r="L69" s="36"/>
    </row>
    <row r="70" spans="1:12" s="2" customFormat="1" ht="24.95" customHeight="1" x14ac:dyDescent="0.25">
      <c r="A70" s="106">
        <v>61</v>
      </c>
      <c r="B70" s="92">
        <v>44180</v>
      </c>
      <c r="C70" s="170" t="s">
        <v>591</v>
      </c>
      <c r="D70" s="91" t="s">
        <v>481</v>
      </c>
      <c r="E70" s="181" t="s">
        <v>106</v>
      </c>
      <c r="F70" s="182">
        <v>3835</v>
      </c>
      <c r="G70" s="93" t="s">
        <v>595</v>
      </c>
      <c r="H70" s="108">
        <v>44222</v>
      </c>
      <c r="L70" s="36"/>
    </row>
    <row r="71" spans="1:12" s="2" customFormat="1" ht="24.95" customHeight="1" x14ac:dyDescent="0.25">
      <c r="A71" s="106">
        <v>62</v>
      </c>
      <c r="B71" s="92">
        <v>44179</v>
      </c>
      <c r="C71" s="170" t="s">
        <v>592</v>
      </c>
      <c r="D71" s="91" t="s">
        <v>523</v>
      </c>
      <c r="E71" s="181" t="s">
        <v>107</v>
      </c>
      <c r="F71" s="182">
        <v>395.16</v>
      </c>
      <c r="G71" s="93" t="s">
        <v>596</v>
      </c>
      <c r="H71" s="108">
        <v>44222</v>
      </c>
      <c r="L71" s="36"/>
    </row>
    <row r="72" spans="1:12" s="2" customFormat="1" ht="24.95" customHeight="1" x14ac:dyDescent="0.25">
      <c r="A72" s="106">
        <v>63</v>
      </c>
      <c r="B72" s="92">
        <v>44162</v>
      </c>
      <c r="C72" s="170" t="s">
        <v>593</v>
      </c>
      <c r="D72" s="91" t="s">
        <v>494</v>
      </c>
      <c r="E72" s="181" t="s">
        <v>106</v>
      </c>
      <c r="F72" s="182">
        <v>517.5</v>
      </c>
      <c r="G72" s="93" t="s">
        <v>597</v>
      </c>
      <c r="H72" s="108">
        <v>44222</v>
      </c>
      <c r="L72" s="36"/>
    </row>
    <row r="73" spans="1:12" s="2" customFormat="1" ht="24.95" customHeight="1" x14ac:dyDescent="0.25">
      <c r="A73" s="106">
        <v>64</v>
      </c>
      <c r="B73" s="92">
        <v>44174</v>
      </c>
      <c r="C73" s="170" t="s">
        <v>594</v>
      </c>
      <c r="D73" s="91" t="s">
        <v>486</v>
      </c>
      <c r="E73" s="181" t="s">
        <v>106</v>
      </c>
      <c r="F73" s="182">
        <v>2543.5</v>
      </c>
      <c r="G73" s="93" t="s">
        <v>598</v>
      </c>
      <c r="H73" s="108">
        <v>44222</v>
      </c>
      <c r="L73" s="36"/>
    </row>
    <row r="74" spans="1:12" s="2" customFormat="1" ht="24.95" customHeight="1" x14ac:dyDescent="0.25">
      <c r="A74" s="106">
        <v>65</v>
      </c>
      <c r="B74" s="92">
        <v>44208</v>
      </c>
      <c r="C74" s="170">
        <v>340520</v>
      </c>
      <c r="D74" s="91" t="s">
        <v>492</v>
      </c>
      <c r="E74" s="181" t="s">
        <v>117</v>
      </c>
      <c r="F74" s="182">
        <v>1209</v>
      </c>
      <c r="G74" s="93" t="s">
        <v>599</v>
      </c>
      <c r="H74" s="108">
        <v>44223</v>
      </c>
      <c r="L74" s="36"/>
    </row>
    <row r="75" spans="1:12" s="2" customFormat="1" ht="24.95" customHeight="1" x14ac:dyDescent="0.25">
      <c r="A75" s="106">
        <v>66</v>
      </c>
      <c r="B75" s="92">
        <v>44181</v>
      </c>
      <c r="C75" s="170" t="s">
        <v>600</v>
      </c>
      <c r="D75" s="91" t="s">
        <v>484</v>
      </c>
      <c r="E75" s="181" t="s">
        <v>107</v>
      </c>
      <c r="F75" s="182">
        <v>11786.66</v>
      </c>
      <c r="G75" s="93" t="s">
        <v>601</v>
      </c>
      <c r="H75" s="108">
        <v>44223</v>
      </c>
      <c r="L75" s="36"/>
    </row>
    <row r="76" spans="1:12" s="2" customFormat="1" ht="24.95" customHeight="1" x14ac:dyDescent="0.25">
      <c r="A76" s="106">
        <v>67</v>
      </c>
      <c r="B76" s="92">
        <v>44196</v>
      </c>
      <c r="C76" s="170">
        <v>491147</v>
      </c>
      <c r="D76" s="91" t="s">
        <v>521</v>
      </c>
      <c r="E76" s="181" t="s">
        <v>106</v>
      </c>
      <c r="F76" s="182">
        <v>560.25</v>
      </c>
      <c r="G76" s="93" t="s">
        <v>602</v>
      </c>
      <c r="H76" s="108">
        <v>44224</v>
      </c>
      <c r="L76" s="36"/>
    </row>
    <row r="77" spans="1:12" s="2" customFormat="1" ht="24.95" customHeight="1" x14ac:dyDescent="0.25">
      <c r="A77" s="106">
        <v>68</v>
      </c>
      <c r="B77" s="92">
        <v>44209</v>
      </c>
      <c r="C77" s="170">
        <v>61330</v>
      </c>
      <c r="D77" s="91" t="s">
        <v>493</v>
      </c>
      <c r="E77" s="181" t="s">
        <v>117</v>
      </c>
      <c r="F77" s="182">
        <v>5546.82</v>
      </c>
      <c r="G77" s="93" t="s">
        <v>605</v>
      </c>
      <c r="H77" s="108">
        <v>44224</v>
      </c>
      <c r="L77" s="36"/>
    </row>
    <row r="78" spans="1:12" s="2" customFormat="1" ht="24.95" customHeight="1" x14ac:dyDescent="0.25">
      <c r="A78" s="106">
        <v>69</v>
      </c>
      <c r="B78" s="92">
        <v>44179</v>
      </c>
      <c r="C78" s="170" t="s">
        <v>603</v>
      </c>
      <c r="D78" s="91" t="s">
        <v>538</v>
      </c>
      <c r="E78" s="181" t="s">
        <v>107</v>
      </c>
      <c r="F78" s="182">
        <v>963.36</v>
      </c>
      <c r="G78" s="93" t="s">
        <v>606</v>
      </c>
      <c r="H78" s="108">
        <v>44224</v>
      </c>
      <c r="L78" s="36"/>
    </row>
    <row r="79" spans="1:12" s="2" customFormat="1" ht="24.95" customHeight="1" x14ac:dyDescent="0.25">
      <c r="A79" s="106">
        <v>70</v>
      </c>
      <c r="B79" s="92">
        <v>44179</v>
      </c>
      <c r="C79" s="170" t="s">
        <v>604</v>
      </c>
      <c r="D79" s="91" t="s">
        <v>543</v>
      </c>
      <c r="E79" s="181" t="s">
        <v>106</v>
      </c>
      <c r="F79" s="182">
        <v>1647</v>
      </c>
      <c r="G79" s="93" t="s">
        <v>607</v>
      </c>
      <c r="H79" s="108">
        <v>44224</v>
      </c>
      <c r="L79" s="36"/>
    </row>
    <row r="80" spans="1:12" s="2" customFormat="1" ht="24.95" customHeight="1" x14ac:dyDescent="0.25">
      <c r="A80" s="106">
        <v>71</v>
      </c>
      <c r="B80" s="92">
        <v>44180</v>
      </c>
      <c r="C80" s="170" t="s">
        <v>608</v>
      </c>
      <c r="D80" s="91" t="s">
        <v>552</v>
      </c>
      <c r="E80" s="181" t="s">
        <v>107</v>
      </c>
      <c r="F80" s="182">
        <v>1565.16</v>
      </c>
      <c r="G80" s="93" t="s">
        <v>551</v>
      </c>
      <c r="H80" s="108">
        <v>44225</v>
      </c>
      <c r="L80" s="36"/>
    </row>
    <row r="81" spans="1:12" s="2" customFormat="1" ht="24.95" customHeight="1" x14ac:dyDescent="0.25">
      <c r="A81" s="106">
        <v>72</v>
      </c>
      <c r="B81" s="92">
        <v>44200</v>
      </c>
      <c r="C81" s="170">
        <v>6491</v>
      </c>
      <c r="D81" s="91" t="s">
        <v>609</v>
      </c>
      <c r="E81" s="181" t="s">
        <v>111</v>
      </c>
      <c r="F81" s="182">
        <v>94112.76</v>
      </c>
      <c r="G81" s="93" t="s">
        <v>610</v>
      </c>
      <c r="H81" s="108">
        <v>44225</v>
      </c>
      <c r="L81" s="36"/>
    </row>
    <row r="82" spans="1:12" s="2" customFormat="1" ht="24.95" customHeight="1" x14ac:dyDescent="0.25">
      <c r="A82" s="106">
        <v>73</v>
      </c>
      <c r="B82" s="92">
        <v>44195</v>
      </c>
      <c r="C82" s="170" t="s">
        <v>611</v>
      </c>
      <c r="D82" s="91" t="s">
        <v>494</v>
      </c>
      <c r="E82" s="181" t="s">
        <v>106</v>
      </c>
      <c r="F82" s="182">
        <v>141</v>
      </c>
      <c r="G82" s="93" t="s">
        <v>613</v>
      </c>
      <c r="H82" s="108">
        <v>44225</v>
      </c>
      <c r="L82" s="36"/>
    </row>
    <row r="83" spans="1:12" s="2" customFormat="1" ht="24.95" customHeight="1" x14ac:dyDescent="0.25">
      <c r="A83" s="106">
        <v>74</v>
      </c>
      <c r="B83" s="92">
        <v>44195</v>
      </c>
      <c r="C83" s="170" t="s">
        <v>612</v>
      </c>
      <c r="D83" s="91" t="s">
        <v>494</v>
      </c>
      <c r="E83" s="181" t="s">
        <v>106</v>
      </c>
      <c r="F83" s="182">
        <v>686.16</v>
      </c>
      <c r="G83" s="93" t="s">
        <v>614</v>
      </c>
      <c r="H83" s="108">
        <v>44225</v>
      </c>
      <c r="L83" s="36"/>
    </row>
    <row r="84" spans="1:12" s="2" customFormat="1" ht="24.95" customHeight="1" x14ac:dyDescent="0.25">
      <c r="A84" s="106">
        <v>75</v>
      </c>
      <c r="B84" s="92">
        <v>44222</v>
      </c>
      <c r="C84" s="170">
        <v>290</v>
      </c>
      <c r="D84" s="91" t="s">
        <v>473</v>
      </c>
      <c r="E84" s="181" t="s">
        <v>111</v>
      </c>
      <c r="F84" s="182">
        <v>74337.009999999995</v>
      </c>
      <c r="G84" s="93" t="s">
        <v>472</v>
      </c>
      <c r="H84" s="108">
        <v>44228</v>
      </c>
      <c r="L84" s="36"/>
    </row>
    <row r="85" spans="1:12" s="2" customFormat="1" ht="24.95" customHeight="1" x14ac:dyDescent="0.25">
      <c r="A85" s="106">
        <v>76</v>
      </c>
      <c r="B85" s="92">
        <v>44211</v>
      </c>
      <c r="C85" s="170">
        <v>61416</v>
      </c>
      <c r="D85" s="91" t="s">
        <v>493</v>
      </c>
      <c r="E85" s="181" t="s">
        <v>117</v>
      </c>
      <c r="F85" s="182">
        <v>5019.93</v>
      </c>
      <c r="G85" s="93" t="s">
        <v>616</v>
      </c>
      <c r="H85" s="108">
        <v>44228</v>
      </c>
      <c r="L85" s="36"/>
    </row>
    <row r="86" spans="1:12" s="2" customFormat="1" ht="24.95" customHeight="1" x14ac:dyDescent="0.25">
      <c r="A86" s="106">
        <v>77</v>
      </c>
      <c r="B86" s="92">
        <v>44181</v>
      </c>
      <c r="C86" s="170" t="s">
        <v>617</v>
      </c>
      <c r="D86" s="91" t="s">
        <v>486</v>
      </c>
      <c r="E86" s="181" t="s">
        <v>106</v>
      </c>
      <c r="F86" s="182">
        <v>2670.75</v>
      </c>
      <c r="G86" s="93" t="s">
        <v>625</v>
      </c>
      <c r="H86" s="108">
        <v>44228</v>
      </c>
      <c r="L86" s="36"/>
    </row>
    <row r="87" spans="1:12" s="2" customFormat="1" ht="24.95" customHeight="1" x14ac:dyDescent="0.25">
      <c r="A87" s="106">
        <v>78</v>
      </c>
      <c r="B87" s="92">
        <v>44166</v>
      </c>
      <c r="C87" s="170">
        <v>49192</v>
      </c>
      <c r="D87" s="91" t="s">
        <v>497</v>
      </c>
      <c r="E87" s="181" t="s">
        <v>106</v>
      </c>
      <c r="F87" s="182">
        <v>921.06</v>
      </c>
      <c r="G87" s="93" t="s">
        <v>626</v>
      </c>
      <c r="H87" s="108">
        <v>44228</v>
      </c>
      <c r="L87" s="36"/>
    </row>
    <row r="88" spans="1:12" s="2" customFormat="1" ht="24.95" customHeight="1" x14ac:dyDescent="0.25">
      <c r="A88" s="106">
        <v>79</v>
      </c>
      <c r="B88" s="92">
        <v>44181</v>
      </c>
      <c r="C88" s="170" t="s">
        <v>618</v>
      </c>
      <c r="D88" s="91" t="s">
        <v>563</v>
      </c>
      <c r="E88" s="181" t="s">
        <v>107</v>
      </c>
      <c r="F88" s="182">
        <v>2000</v>
      </c>
      <c r="G88" s="93" t="s">
        <v>627</v>
      </c>
      <c r="H88" s="108">
        <v>44228</v>
      </c>
      <c r="L88" s="36"/>
    </row>
    <row r="89" spans="1:12" s="2" customFormat="1" ht="24.95" customHeight="1" x14ac:dyDescent="0.25">
      <c r="A89" s="106">
        <v>80</v>
      </c>
      <c r="B89" s="92">
        <v>44152</v>
      </c>
      <c r="C89" s="88" t="s">
        <v>619</v>
      </c>
      <c r="D89" s="91" t="s">
        <v>484</v>
      </c>
      <c r="E89" s="181" t="s">
        <v>107</v>
      </c>
      <c r="F89" s="182">
        <v>10183</v>
      </c>
      <c r="G89" s="93" t="s">
        <v>628</v>
      </c>
      <c r="H89" s="108">
        <v>44228</v>
      </c>
      <c r="L89" s="36"/>
    </row>
    <row r="90" spans="1:12" s="2" customFormat="1" ht="24.95" customHeight="1" x14ac:dyDescent="0.25">
      <c r="A90" s="106">
        <v>81</v>
      </c>
      <c r="B90" s="92">
        <v>44197</v>
      </c>
      <c r="C90" s="170">
        <v>200249185</v>
      </c>
      <c r="D90" s="91" t="s">
        <v>620</v>
      </c>
      <c r="E90" s="181" t="s">
        <v>439</v>
      </c>
      <c r="F90" s="182">
        <v>40357.64</v>
      </c>
      <c r="G90" s="93" t="s">
        <v>629</v>
      </c>
      <c r="H90" s="108">
        <v>44228</v>
      </c>
      <c r="L90" s="36"/>
    </row>
    <row r="91" spans="1:12" s="2" customFormat="1" ht="24.95" customHeight="1" x14ac:dyDescent="0.25">
      <c r="A91" s="106">
        <v>82</v>
      </c>
      <c r="B91" s="92">
        <v>44166</v>
      </c>
      <c r="C91" s="88" t="s">
        <v>621</v>
      </c>
      <c r="D91" s="91" t="s">
        <v>482</v>
      </c>
      <c r="E91" s="181" t="s">
        <v>107</v>
      </c>
      <c r="F91" s="182">
        <v>2555</v>
      </c>
      <c r="G91" s="93" t="s">
        <v>630</v>
      </c>
      <c r="H91" s="108">
        <v>44228</v>
      </c>
      <c r="L91" s="36"/>
    </row>
    <row r="92" spans="1:12" s="2" customFormat="1" ht="24.95" customHeight="1" x14ac:dyDescent="0.25">
      <c r="A92" s="106">
        <v>83</v>
      </c>
      <c r="B92" s="92">
        <v>44200</v>
      </c>
      <c r="C92" s="88" t="s">
        <v>622</v>
      </c>
      <c r="D92" s="91" t="s">
        <v>488</v>
      </c>
      <c r="E92" s="181" t="s">
        <v>106</v>
      </c>
      <c r="F92" s="182">
        <v>1497.11</v>
      </c>
      <c r="G92" s="93" t="s">
        <v>631</v>
      </c>
      <c r="H92" s="108">
        <v>44228</v>
      </c>
      <c r="L92" s="36"/>
    </row>
    <row r="93" spans="1:12" s="2" customFormat="1" ht="24.95" customHeight="1" x14ac:dyDescent="0.25">
      <c r="A93" s="106">
        <v>84</v>
      </c>
      <c r="B93" s="92">
        <v>44200</v>
      </c>
      <c r="C93" s="88" t="s">
        <v>623</v>
      </c>
      <c r="D93" s="91" t="s">
        <v>521</v>
      </c>
      <c r="E93" s="181" t="s">
        <v>107</v>
      </c>
      <c r="F93" s="182">
        <v>2878.49</v>
      </c>
      <c r="G93" s="93" t="s">
        <v>632</v>
      </c>
      <c r="H93" s="108">
        <v>44228</v>
      </c>
      <c r="L93" s="36"/>
    </row>
    <row r="94" spans="1:12" s="2" customFormat="1" ht="24.95" customHeight="1" x14ac:dyDescent="0.25">
      <c r="A94" s="106">
        <v>85</v>
      </c>
      <c r="B94" s="92">
        <v>44158</v>
      </c>
      <c r="C94" s="170" t="s">
        <v>624</v>
      </c>
      <c r="D94" s="91" t="s">
        <v>479</v>
      </c>
      <c r="E94" s="181" t="s">
        <v>106</v>
      </c>
      <c r="F94" s="182">
        <v>4110.6000000000004</v>
      </c>
      <c r="G94" s="93" t="s">
        <v>633</v>
      </c>
      <c r="H94" s="108">
        <v>44228</v>
      </c>
      <c r="L94" s="36"/>
    </row>
    <row r="95" spans="1:12" s="2" customFormat="1" ht="24.95" customHeight="1" x14ac:dyDescent="0.25">
      <c r="A95" s="106">
        <v>86</v>
      </c>
      <c r="B95" s="92">
        <v>44214</v>
      </c>
      <c r="C95" s="170">
        <v>341241</v>
      </c>
      <c r="D95" s="91" t="s">
        <v>492</v>
      </c>
      <c r="E95" s="181" t="s">
        <v>117</v>
      </c>
      <c r="F95" s="182">
        <v>556.20000000000005</v>
      </c>
      <c r="G95" s="93" t="s">
        <v>634</v>
      </c>
      <c r="H95" s="108">
        <v>44229</v>
      </c>
      <c r="L95" s="36"/>
    </row>
    <row r="96" spans="1:12" s="2" customFormat="1" ht="24.95" customHeight="1" x14ac:dyDescent="0.25">
      <c r="A96" s="106">
        <v>87</v>
      </c>
      <c r="B96" s="92">
        <v>44214</v>
      </c>
      <c r="C96" s="170">
        <v>341152</v>
      </c>
      <c r="D96" s="91" t="s">
        <v>492</v>
      </c>
      <c r="E96" s="181" t="s">
        <v>117</v>
      </c>
      <c r="F96" s="182">
        <v>200</v>
      </c>
      <c r="G96" s="93" t="s">
        <v>636</v>
      </c>
      <c r="H96" s="108">
        <v>44229</v>
      </c>
      <c r="L96" s="36"/>
    </row>
    <row r="97" spans="1:12" s="2" customFormat="1" ht="24.95" customHeight="1" x14ac:dyDescent="0.25">
      <c r="A97" s="106">
        <v>88</v>
      </c>
      <c r="B97" s="92">
        <v>44180</v>
      </c>
      <c r="C97" s="170" t="s">
        <v>635</v>
      </c>
      <c r="D97" s="91" t="s">
        <v>481</v>
      </c>
      <c r="E97" s="181" t="s">
        <v>106</v>
      </c>
      <c r="F97" s="182">
        <v>3835</v>
      </c>
      <c r="G97" s="93" t="s">
        <v>637</v>
      </c>
      <c r="H97" s="108">
        <v>44229</v>
      </c>
      <c r="L97" s="36"/>
    </row>
    <row r="98" spans="1:12" s="2" customFormat="1" ht="24.95" customHeight="1" x14ac:dyDescent="0.25">
      <c r="A98" s="106">
        <v>89</v>
      </c>
      <c r="B98" s="92">
        <v>44200</v>
      </c>
      <c r="C98" s="170">
        <v>44281</v>
      </c>
      <c r="D98" s="91" t="s">
        <v>552</v>
      </c>
      <c r="E98" s="181" t="s">
        <v>107</v>
      </c>
      <c r="F98" s="182">
        <v>963.75</v>
      </c>
      <c r="G98" s="93" t="s">
        <v>551</v>
      </c>
      <c r="H98" s="108">
        <v>44230</v>
      </c>
      <c r="L98" s="36"/>
    </row>
    <row r="99" spans="1:12" s="2" customFormat="1" ht="24.95" customHeight="1" x14ac:dyDescent="0.25">
      <c r="A99" s="106">
        <v>90</v>
      </c>
      <c r="B99" s="92">
        <v>44200</v>
      </c>
      <c r="C99" s="88" t="s">
        <v>639</v>
      </c>
      <c r="D99" s="91" t="s">
        <v>638</v>
      </c>
      <c r="E99" s="181" t="s">
        <v>107</v>
      </c>
      <c r="F99" s="182">
        <v>705.25</v>
      </c>
      <c r="G99" s="93" t="s">
        <v>640</v>
      </c>
      <c r="H99" s="108">
        <v>44230</v>
      </c>
      <c r="L99" s="36"/>
    </row>
    <row r="100" spans="1:12" s="2" customFormat="1" ht="24.95" customHeight="1" x14ac:dyDescent="0.25">
      <c r="A100" s="106">
        <v>91</v>
      </c>
      <c r="B100" s="92">
        <v>44201</v>
      </c>
      <c r="C100" s="170">
        <v>63227</v>
      </c>
      <c r="D100" s="91" t="s">
        <v>556</v>
      </c>
      <c r="E100" s="181" t="s">
        <v>106</v>
      </c>
      <c r="F100" s="182">
        <v>810</v>
      </c>
      <c r="G100" s="93" t="s">
        <v>569</v>
      </c>
      <c r="H100" s="108">
        <v>44231</v>
      </c>
      <c r="L100" s="36"/>
    </row>
    <row r="101" spans="1:12" s="2" customFormat="1" ht="24.95" customHeight="1" x14ac:dyDescent="0.25">
      <c r="A101" s="106">
        <v>92</v>
      </c>
      <c r="B101" s="92">
        <v>44201</v>
      </c>
      <c r="C101" s="88" t="s">
        <v>641</v>
      </c>
      <c r="D101" s="91" t="s">
        <v>471</v>
      </c>
      <c r="E101" s="181" t="s">
        <v>106</v>
      </c>
      <c r="F101" s="182">
        <v>1104.43</v>
      </c>
      <c r="G101" s="93" t="s">
        <v>470</v>
      </c>
      <c r="H101" s="108">
        <v>44231</v>
      </c>
      <c r="L101" s="36"/>
    </row>
    <row r="102" spans="1:12" s="2" customFormat="1" ht="24.95" customHeight="1" x14ac:dyDescent="0.25">
      <c r="A102" s="106">
        <v>93</v>
      </c>
      <c r="B102" s="92">
        <v>44201</v>
      </c>
      <c r="C102" s="170">
        <v>10780</v>
      </c>
      <c r="D102" s="91" t="s">
        <v>490</v>
      </c>
      <c r="E102" s="181" t="s">
        <v>106</v>
      </c>
      <c r="F102" s="182">
        <v>936.31</v>
      </c>
      <c r="G102" s="93" t="s">
        <v>642</v>
      </c>
      <c r="H102" s="108">
        <v>44231</v>
      </c>
      <c r="L102" s="36"/>
    </row>
    <row r="103" spans="1:12" s="2" customFormat="1" ht="24.95" customHeight="1" x14ac:dyDescent="0.25">
      <c r="A103" s="106">
        <v>94</v>
      </c>
      <c r="B103" s="92">
        <v>44217</v>
      </c>
      <c r="C103" s="170">
        <v>61574</v>
      </c>
      <c r="D103" s="91" t="s">
        <v>493</v>
      </c>
      <c r="E103" s="181" t="s">
        <v>117</v>
      </c>
      <c r="F103" s="182">
        <v>4753.59</v>
      </c>
      <c r="G103" s="93" t="s">
        <v>643</v>
      </c>
      <c r="H103" s="108">
        <v>44232</v>
      </c>
      <c r="L103" s="36"/>
    </row>
    <row r="104" spans="1:12" s="2" customFormat="1" ht="24.95" customHeight="1" x14ac:dyDescent="0.25">
      <c r="A104" s="106">
        <v>95</v>
      </c>
      <c r="B104" s="92">
        <v>44180</v>
      </c>
      <c r="C104" s="170">
        <v>51727</v>
      </c>
      <c r="D104" s="91" t="s">
        <v>644</v>
      </c>
      <c r="E104" s="181" t="s">
        <v>106</v>
      </c>
      <c r="F104" s="182">
        <v>1525</v>
      </c>
      <c r="G104" s="93" t="s">
        <v>646</v>
      </c>
      <c r="H104" s="108">
        <v>44232</v>
      </c>
      <c r="L104" s="36"/>
    </row>
    <row r="105" spans="1:12" s="2" customFormat="1" ht="24.95" customHeight="1" x14ac:dyDescent="0.25">
      <c r="A105" s="106">
        <v>96</v>
      </c>
      <c r="B105" s="92">
        <v>44217</v>
      </c>
      <c r="C105" s="170">
        <v>61573</v>
      </c>
      <c r="D105" s="91" t="s">
        <v>493</v>
      </c>
      <c r="E105" s="181" t="s">
        <v>117</v>
      </c>
      <c r="F105" s="182">
        <v>5018</v>
      </c>
      <c r="G105" s="93" t="s">
        <v>647</v>
      </c>
      <c r="H105" s="108">
        <v>44232</v>
      </c>
      <c r="L105" s="36"/>
    </row>
    <row r="106" spans="1:12" s="2" customFormat="1" ht="24.95" customHeight="1" x14ac:dyDescent="0.25">
      <c r="A106" s="106">
        <v>97</v>
      </c>
      <c r="B106" s="92">
        <v>44187</v>
      </c>
      <c r="C106" s="170" t="s">
        <v>645</v>
      </c>
      <c r="D106" s="91" t="s">
        <v>486</v>
      </c>
      <c r="E106" s="181" t="s">
        <v>106</v>
      </c>
      <c r="F106" s="182">
        <v>2810.25</v>
      </c>
      <c r="G106" s="93" t="s">
        <v>648</v>
      </c>
      <c r="H106" s="108">
        <v>44232</v>
      </c>
      <c r="L106" s="36"/>
    </row>
    <row r="107" spans="1:12" s="2" customFormat="1" ht="24.95" customHeight="1" x14ac:dyDescent="0.25">
      <c r="A107" s="106">
        <v>98</v>
      </c>
      <c r="B107" s="92">
        <v>44196</v>
      </c>
      <c r="C107" s="170">
        <v>1080</v>
      </c>
      <c r="D107" s="91" t="s">
        <v>491</v>
      </c>
      <c r="E107" s="181" t="s">
        <v>111</v>
      </c>
      <c r="F107" s="182">
        <v>39838.39</v>
      </c>
      <c r="G107" s="93" t="s">
        <v>649</v>
      </c>
      <c r="H107" s="108">
        <v>44232</v>
      </c>
      <c r="L107" s="36"/>
    </row>
    <row r="108" spans="1:12" s="2" customFormat="1" ht="24.95" customHeight="1" x14ac:dyDescent="0.25">
      <c r="A108" s="106">
        <v>99</v>
      </c>
      <c r="B108" s="92">
        <v>44203</v>
      </c>
      <c r="C108" s="170" t="s">
        <v>651</v>
      </c>
      <c r="D108" s="91" t="s">
        <v>494</v>
      </c>
      <c r="E108" s="181" t="s">
        <v>106</v>
      </c>
      <c r="F108" s="182">
        <v>1886.22</v>
      </c>
      <c r="G108" s="93" t="s">
        <v>650</v>
      </c>
      <c r="H108" s="108">
        <v>44235</v>
      </c>
      <c r="L108" s="36"/>
    </row>
    <row r="109" spans="1:12" s="2" customFormat="1" ht="24.95" customHeight="1" x14ac:dyDescent="0.25">
      <c r="A109" s="106">
        <v>100</v>
      </c>
      <c r="B109" s="92">
        <v>44218</v>
      </c>
      <c r="C109" s="170">
        <v>341722</v>
      </c>
      <c r="D109" s="91" t="s">
        <v>492</v>
      </c>
      <c r="E109" s="181" t="s">
        <v>117</v>
      </c>
      <c r="F109" s="182">
        <v>375</v>
      </c>
      <c r="G109" s="93" t="s">
        <v>658</v>
      </c>
      <c r="H109" s="108">
        <v>44235</v>
      </c>
      <c r="L109" s="36"/>
    </row>
    <row r="110" spans="1:12" s="2" customFormat="1" ht="24.95" customHeight="1" x14ac:dyDescent="0.25">
      <c r="A110" s="106">
        <v>101</v>
      </c>
      <c r="B110" s="92">
        <v>44204</v>
      </c>
      <c r="C110" s="170" t="s">
        <v>653</v>
      </c>
      <c r="D110" s="91" t="s">
        <v>652</v>
      </c>
      <c r="E110" s="181" t="s">
        <v>107</v>
      </c>
      <c r="F110" s="182">
        <v>2310</v>
      </c>
      <c r="G110" s="93" t="s">
        <v>659</v>
      </c>
      <c r="H110" s="108">
        <v>44235</v>
      </c>
      <c r="L110" s="36"/>
    </row>
    <row r="111" spans="1:12" s="2" customFormat="1" ht="24.95" customHeight="1" x14ac:dyDescent="0.25">
      <c r="A111" s="106">
        <v>102</v>
      </c>
      <c r="B111" s="92">
        <v>44204</v>
      </c>
      <c r="C111" s="170">
        <v>10827</v>
      </c>
      <c r="D111" s="91" t="s">
        <v>490</v>
      </c>
      <c r="E111" s="181" t="s">
        <v>106</v>
      </c>
      <c r="F111" s="182">
        <v>431.87799999999999</v>
      </c>
      <c r="G111" s="93" t="s">
        <v>660</v>
      </c>
      <c r="H111" s="108">
        <v>44235</v>
      </c>
      <c r="L111" s="36"/>
    </row>
    <row r="112" spans="1:12" s="2" customFormat="1" ht="24.95" customHeight="1" x14ac:dyDescent="0.25">
      <c r="A112" s="106">
        <v>103</v>
      </c>
      <c r="B112" s="92">
        <v>44179</v>
      </c>
      <c r="C112" s="170" t="s">
        <v>654</v>
      </c>
      <c r="D112" s="91" t="s">
        <v>523</v>
      </c>
      <c r="E112" s="181" t="s">
        <v>107</v>
      </c>
      <c r="F112" s="182">
        <v>395.28</v>
      </c>
      <c r="G112" s="93" t="s">
        <v>661</v>
      </c>
      <c r="H112" s="108">
        <v>44235</v>
      </c>
      <c r="L112" s="36"/>
    </row>
    <row r="113" spans="1:12" s="2" customFormat="1" ht="24.95" customHeight="1" x14ac:dyDescent="0.25">
      <c r="A113" s="106">
        <v>104</v>
      </c>
      <c r="B113" s="92">
        <v>44193</v>
      </c>
      <c r="C113" s="170">
        <v>36199</v>
      </c>
      <c r="D113" s="91" t="s">
        <v>655</v>
      </c>
      <c r="E113" s="181" t="s">
        <v>106</v>
      </c>
      <c r="F113" s="182">
        <v>1302</v>
      </c>
      <c r="G113" s="93" t="s">
        <v>662</v>
      </c>
      <c r="H113" s="108">
        <v>44235</v>
      </c>
      <c r="L113" s="36"/>
    </row>
    <row r="114" spans="1:12" s="2" customFormat="1" ht="24.95" customHeight="1" x14ac:dyDescent="0.25">
      <c r="A114" s="106">
        <v>105</v>
      </c>
      <c r="B114" s="92">
        <v>44200</v>
      </c>
      <c r="C114" s="170" t="s">
        <v>656</v>
      </c>
      <c r="D114" s="91" t="s">
        <v>488</v>
      </c>
      <c r="E114" s="181" t="s">
        <v>106</v>
      </c>
      <c r="F114" s="182">
        <v>1497.11</v>
      </c>
      <c r="G114" s="93" t="s">
        <v>663</v>
      </c>
      <c r="H114" s="108">
        <v>44235</v>
      </c>
      <c r="L114" s="36"/>
    </row>
    <row r="115" spans="1:12" s="2" customFormat="1" ht="24.95" customHeight="1" x14ac:dyDescent="0.25">
      <c r="A115" s="106">
        <v>106</v>
      </c>
      <c r="B115" s="92">
        <v>44200</v>
      </c>
      <c r="C115" s="170" t="s">
        <v>657</v>
      </c>
      <c r="D115" s="91" t="s">
        <v>521</v>
      </c>
      <c r="E115" s="181" t="s">
        <v>107</v>
      </c>
      <c r="F115" s="182">
        <v>2878.49</v>
      </c>
      <c r="G115" s="93" t="s">
        <v>664</v>
      </c>
      <c r="H115" s="108">
        <v>44235</v>
      </c>
      <c r="L115" s="36"/>
    </row>
    <row r="116" spans="1:12" s="2" customFormat="1" ht="24.95" customHeight="1" x14ac:dyDescent="0.25">
      <c r="A116" s="106">
        <v>107</v>
      </c>
      <c r="B116" s="92">
        <v>44237</v>
      </c>
      <c r="C116" s="170">
        <v>149949</v>
      </c>
      <c r="D116" s="91" t="s">
        <v>666</v>
      </c>
      <c r="E116" s="181" t="s">
        <v>106</v>
      </c>
      <c r="F116" s="182">
        <v>1788.8</v>
      </c>
      <c r="G116" s="93" t="s">
        <v>665</v>
      </c>
      <c r="H116" s="108">
        <v>44237</v>
      </c>
      <c r="L116" s="36"/>
    </row>
    <row r="117" spans="1:12" s="2" customFormat="1" ht="24.95" customHeight="1" x14ac:dyDescent="0.25">
      <c r="A117" s="106">
        <v>108</v>
      </c>
      <c r="B117" s="92">
        <v>44202</v>
      </c>
      <c r="C117" s="170">
        <v>99272</v>
      </c>
      <c r="D117" s="91" t="s">
        <v>573</v>
      </c>
      <c r="E117" s="181" t="s">
        <v>107</v>
      </c>
      <c r="F117" s="182">
        <v>855.9</v>
      </c>
      <c r="G117" s="93" t="s">
        <v>667</v>
      </c>
      <c r="H117" s="108">
        <v>44237</v>
      </c>
      <c r="L117" s="36"/>
    </row>
    <row r="118" spans="1:12" s="2" customFormat="1" ht="24.95" customHeight="1" x14ac:dyDescent="0.25">
      <c r="A118" s="106">
        <v>109</v>
      </c>
      <c r="B118" s="92">
        <v>44222</v>
      </c>
      <c r="C118" s="170">
        <v>342142</v>
      </c>
      <c r="D118" s="91" t="s">
        <v>492</v>
      </c>
      <c r="E118" s="181" t="s">
        <v>117</v>
      </c>
      <c r="F118" s="182">
        <v>1059</v>
      </c>
      <c r="G118" s="93" t="s">
        <v>669</v>
      </c>
      <c r="H118" s="108">
        <v>44237</v>
      </c>
      <c r="L118" s="36"/>
    </row>
    <row r="119" spans="1:12" s="2" customFormat="1" ht="24.95" customHeight="1" x14ac:dyDescent="0.25">
      <c r="A119" s="106">
        <v>110</v>
      </c>
      <c r="B119" s="92">
        <v>44207</v>
      </c>
      <c r="C119" s="170" t="s">
        <v>668</v>
      </c>
      <c r="D119" s="91" t="s">
        <v>563</v>
      </c>
      <c r="E119" s="181" t="s">
        <v>107</v>
      </c>
      <c r="F119" s="182">
        <v>940</v>
      </c>
      <c r="G119" s="93" t="s">
        <v>670</v>
      </c>
      <c r="H119" s="108">
        <v>44237</v>
      </c>
      <c r="L119" s="36"/>
    </row>
    <row r="120" spans="1:12" s="2" customFormat="1" ht="24.95" customHeight="1" x14ac:dyDescent="0.25">
      <c r="A120" s="106">
        <v>111</v>
      </c>
      <c r="B120" s="92">
        <v>44223</v>
      </c>
      <c r="C120" s="170">
        <v>61728</v>
      </c>
      <c r="D120" s="91" t="s">
        <v>493</v>
      </c>
      <c r="E120" s="181" t="s">
        <v>117</v>
      </c>
      <c r="F120" s="182">
        <v>4226.7</v>
      </c>
      <c r="G120" s="93" t="s">
        <v>671</v>
      </c>
      <c r="H120" s="108">
        <v>44238</v>
      </c>
      <c r="L120" s="36"/>
    </row>
    <row r="121" spans="1:12" s="2" customFormat="1" ht="24.95" customHeight="1" x14ac:dyDescent="0.25">
      <c r="A121" s="106">
        <v>112</v>
      </c>
      <c r="B121" s="92">
        <v>44179</v>
      </c>
      <c r="C121" s="170">
        <v>51366</v>
      </c>
      <c r="D121" s="91" t="s">
        <v>497</v>
      </c>
      <c r="E121" s="181" t="s">
        <v>106</v>
      </c>
      <c r="F121" s="182">
        <v>8436.92</v>
      </c>
      <c r="G121" s="93" t="s">
        <v>672</v>
      </c>
      <c r="H121" s="108">
        <v>44239</v>
      </c>
      <c r="L121" s="36"/>
    </row>
    <row r="122" spans="1:12" s="2" customFormat="1" ht="24.95" customHeight="1" x14ac:dyDescent="0.25">
      <c r="A122" s="106">
        <v>113</v>
      </c>
      <c r="B122" s="92">
        <v>44214</v>
      </c>
      <c r="C122" s="170" t="s">
        <v>673</v>
      </c>
      <c r="D122" s="91" t="s">
        <v>471</v>
      </c>
      <c r="E122" s="181" t="s">
        <v>106</v>
      </c>
      <c r="F122" s="182">
        <v>2697.48</v>
      </c>
      <c r="G122" s="93" t="s">
        <v>470</v>
      </c>
      <c r="H122" s="108">
        <v>44244</v>
      </c>
      <c r="L122" s="36"/>
    </row>
    <row r="123" spans="1:12" s="2" customFormat="1" ht="24.95" customHeight="1" x14ac:dyDescent="0.25">
      <c r="A123" s="106">
        <v>114</v>
      </c>
      <c r="B123" s="92">
        <v>44214</v>
      </c>
      <c r="C123" s="88" t="s">
        <v>1561</v>
      </c>
      <c r="D123" s="91" t="s">
        <v>674</v>
      </c>
      <c r="E123" s="181" t="s">
        <v>107</v>
      </c>
      <c r="F123" s="182">
        <v>905.6</v>
      </c>
      <c r="G123" s="93" t="s">
        <v>688</v>
      </c>
      <c r="H123" s="108">
        <v>44244</v>
      </c>
      <c r="L123" s="36"/>
    </row>
    <row r="124" spans="1:12" s="2" customFormat="1" ht="24.95" customHeight="1" x14ac:dyDescent="0.25">
      <c r="A124" s="106">
        <v>115</v>
      </c>
      <c r="B124" s="92">
        <v>44214</v>
      </c>
      <c r="C124" s="170">
        <v>19891</v>
      </c>
      <c r="D124" s="91" t="s">
        <v>675</v>
      </c>
      <c r="E124" s="181" t="s">
        <v>107</v>
      </c>
      <c r="F124" s="182">
        <v>1060</v>
      </c>
      <c r="G124" s="93" t="s">
        <v>690</v>
      </c>
      <c r="H124" s="108">
        <v>44244</v>
      </c>
      <c r="L124" s="36"/>
    </row>
    <row r="125" spans="1:12" s="2" customFormat="1" ht="24.95" customHeight="1" x14ac:dyDescent="0.25">
      <c r="A125" s="106">
        <v>116</v>
      </c>
      <c r="B125" s="92">
        <v>44211</v>
      </c>
      <c r="C125" s="170" t="s">
        <v>676</v>
      </c>
      <c r="D125" s="91" t="s">
        <v>494</v>
      </c>
      <c r="E125" s="181" t="s">
        <v>106</v>
      </c>
      <c r="F125" s="182">
        <v>2334.27</v>
      </c>
      <c r="G125" s="93" t="s">
        <v>691</v>
      </c>
      <c r="H125" s="108">
        <v>44244</v>
      </c>
      <c r="L125" s="36"/>
    </row>
    <row r="126" spans="1:12" s="2" customFormat="1" ht="24.95" customHeight="1" x14ac:dyDescent="0.25">
      <c r="A126" s="106">
        <v>117</v>
      </c>
      <c r="B126" s="92">
        <v>44215</v>
      </c>
      <c r="C126" s="170" t="s">
        <v>677</v>
      </c>
      <c r="D126" s="91" t="s">
        <v>497</v>
      </c>
      <c r="E126" s="181" t="s">
        <v>107</v>
      </c>
      <c r="F126" s="182">
        <v>331.77</v>
      </c>
      <c r="G126" s="93" t="s">
        <v>692</v>
      </c>
      <c r="H126" s="108">
        <v>44244</v>
      </c>
      <c r="L126" s="36"/>
    </row>
    <row r="127" spans="1:12" s="2" customFormat="1" ht="24.95" customHeight="1" x14ac:dyDescent="0.25">
      <c r="A127" s="106">
        <v>118</v>
      </c>
      <c r="B127" s="92">
        <v>44214</v>
      </c>
      <c r="C127" s="170">
        <v>9048</v>
      </c>
      <c r="D127" s="91" t="s">
        <v>538</v>
      </c>
      <c r="E127" s="181" t="s">
        <v>107</v>
      </c>
      <c r="F127" s="182">
        <v>738.06</v>
      </c>
      <c r="G127" s="93" t="s">
        <v>693</v>
      </c>
      <c r="H127" s="108">
        <v>44244</v>
      </c>
      <c r="L127" s="36"/>
    </row>
    <row r="128" spans="1:12" s="2" customFormat="1" ht="24.95" customHeight="1" x14ac:dyDescent="0.25">
      <c r="A128" s="106">
        <v>119</v>
      </c>
      <c r="B128" s="92">
        <v>44216</v>
      </c>
      <c r="C128" s="170" t="s">
        <v>678</v>
      </c>
      <c r="D128" s="91" t="s">
        <v>484</v>
      </c>
      <c r="E128" s="181" t="s">
        <v>107</v>
      </c>
      <c r="F128" s="182">
        <v>4374</v>
      </c>
      <c r="G128" s="93" t="s">
        <v>694</v>
      </c>
      <c r="H128" s="108">
        <v>44244</v>
      </c>
      <c r="L128" s="36"/>
    </row>
    <row r="129" spans="1:12" s="2" customFormat="1" ht="24.95" customHeight="1" x14ac:dyDescent="0.25">
      <c r="A129" s="106">
        <v>120</v>
      </c>
      <c r="B129" s="92">
        <v>44214</v>
      </c>
      <c r="C129" s="170">
        <v>101025</v>
      </c>
      <c r="D129" s="91" t="s">
        <v>679</v>
      </c>
      <c r="E129" s="181" t="s">
        <v>106</v>
      </c>
      <c r="F129" s="182">
        <v>648</v>
      </c>
      <c r="G129" s="93" t="s">
        <v>695</v>
      </c>
      <c r="H129" s="108">
        <v>44244</v>
      </c>
      <c r="L129" s="36"/>
    </row>
    <row r="130" spans="1:12" s="2" customFormat="1" ht="24.95" customHeight="1" x14ac:dyDescent="0.25">
      <c r="A130" s="106">
        <v>121</v>
      </c>
      <c r="B130" s="92">
        <v>44214</v>
      </c>
      <c r="C130" s="170" t="s">
        <v>680</v>
      </c>
      <c r="D130" s="91" t="s">
        <v>638</v>
      </c>
      <c r="E130" s="181" t="s">
        <v>107</v>
      </c>
      <c r="F130" s="182">
        <v>1128</v>
      </c>
      <c r="G130" s="93" t="s">
        <v>696</v>
      </c>
      <c r="H130" s="108">
        <v>44244</v>
      </c>
      <c r="L130" s="36"/>
    </row>
    <row r="131" spans="1:12" s="2" customFormat="1" ht="24.95" customHeight="1" x14ac:dyDescent="0.25">
      <c r="A131" s="106">
        <v>122</v>
      </c>
      <c r="B131" s="92">
        <v>44214</v>
      </c>
      <c r="C131" s="170" t="s">
        <v>682</v>
      </c>
      <c r="D131" s="91" t="s">
        <v>681</v>
      </c>
      <c r="E131" s="181" t="s">
        <v>106</v>
      </c>
      <c r="F131" s="182">
        <v>1352.4</v>
      </c>
      <c r="G131" s="93" t="s">
        <v>697</v>
      </c>
      <c r="H131" s="108">
        <v>44244</v>
      </c>
      <c r="L131" s="36"/>
    </row>
    <row r="132" spans="1:12" s="2" customFormat="1" ht="24.95" customHeight="1" x14ac:dyDescent="0.25">
      <c r="A132" s="106">
        <v>123</v>
      </c>
      <c r="B132" s="92">
        <v>44229</v>
      </c>
      <c r="C132" s="170">
        <v>61894</v>
      </c>
      <c r="D132" s="91" t="s">
        <v>493</v>
      </c>
      <c r="E132" s="181" t="s">
        <v>117</v>
      </c>
      <c r="F132" s="182">
        <v>4753.59</v>
      </c>
      <c r="G132" s="93" t="s">
        <v>698</v>
      </c>
      <c r="H132" s="108">
        <v>44244</v>
      </c>
      <c r="L132" s="36"/>
    </row>
    <row r="133" spans="1:12" s="2" customFormat="1" ht="24.95" customHeight="1" x14ac:dyDescent="0.25">
      <c r="A133" s="106">
        <v>124</v>
      </c>
      <c r="B133" s="92">
        <v>44214</v>
      </c>
      <c r="C133" s="170" t="s">
        <v>683</v>
      </c>
      <c r="D133" s="91" t="s">
        <v>497</v>
      </c>
      <c r="E133" s="181" t="s">
        <v>106</v>
      </c>
      <c r="F133" s="182">
        <v>366.42</v>
      </c>
      <c r="G133" s="93" t="s">
        <v>699</v>
      </c>
      <c r="H133" s="108">
        <v>44244</v>
      </c>
      <c r="L133" s="36"/>
    </row>
    <row r="134" spans="1:12" s="2" customFormat="1" ht="24.95" customHeight="1" x14ac:dyDescent="0.25">
      <c r="A134" s="106">
        <v>125</v>
      </c>
      <c r="B134" s="92">
        <v>44215</v>
      </c>
      <c r="C134" s="170">
        <v>602033</v>
      </c>
      <c r="D134" s="91" t="s">
        <v>481</v>
      </c>
      <c r="E134" s="181" t="s">
        <v>106</v>
      </c>
      <c r="F134" s="182">
        <v>1035</v>
      </c>
      <c r="G134" s="93" t="s">
        <v>700</v>
      </c>
      <c r="H134" s="108">
        <v>44244</v>
      </c>
      <c r="L134" s="36"/>
    </row>
    <row r="135" spans="1:12" s="2" customFormat="1" ht="24.95" customHeight="1" x14ac:dyDescent="0.25">
      <c r="A135" s="106">
        <v>126</v>
      </c>
      <c r="B135" s="92">
        <v>44195</v>
      </c>
      <c r="C135" s="170" t="s">
        <v>684</v>
      </c>
      <c r="D135" s="91" t="s">
        <v>494</v>
      </c>
      <c r="E135" s="181" t="s">
        <v>106</v>
      </c>
      <c r="F135" s="182">
        <v>686.16</v>
      </c>
      <c r="G135" s="93" t="s">
        <v>701</v>
      </c>
      <c r="H135" s="108">
        <v>44244</v>
      </c>
      <c r="L135" s="36"/>
    </row>
    <row r="136" spans="1:12" s="2" customFormat="1" ht="24.95" customHeight="1" x14ac:dyDescent="0.25">
      <c r="A136" s="106">
        <v>127</v>
      </c>
      <c r="B136" s="92">
        <v>44195</v>
      </c>
      <c r="C136" s="170" t="s">
        <v>685</v>
      </c>
      <c r="D136" s="91" t="s">
        <v>494</v>
      </c>
      <c r="E136" s="181" t="s">
        <v>106</v>
      </c>
      <c r="F136" s="182">
        <v>141</v>
      </c>
      <c r="G136" s="93" t="s">
        <v>702</v>
      </c>
      <c r="H136" s="108">
        <v>44244</v>
      </c>
      <c r="L136" s="36"/>
    </row>
    <row r="137" spans="1:12" s="2" customFormat="1" ht="24.95" customHeight="1" x14ac:dyDescent="0.25">
      <c r="A137" s="106">
        <v>128</v>
      </c>
      <c r="B137" s="92">
        <v>44225</v>
      </c>
      <c r="C137" s="170">
        <v>61814</v>
      </c>
      <c r="D137" s="91" t="s">
        <v>493</v>
      </c>
      <c r="E137" s="181" t="s">
        <v>117</v>
      </c>
      <c r="F137" s="182">
        <v>5282.41</v>
      </c>
      <c r="G137" s="93" t="s">
        <v>703</v>
      </c>
      <c r="H137" s="108">
        <v>44244</v>
      </c>
      <c r="L137" s="36"/>
    </row>
    <row r="138" spans="1:12" s="2" customFormat="1" ht="24.95" customHeight="1" x14ac:dyDescent="0.25">
      <c r="A138" s="106">
        <v>129</v>
      </c>
      <c r="B138" s="92">
        <v>44226</v>
      </c>
      <c r="C138" s="170">
        <v>61868</v>
      </c>
      <c r="D138" s="91" t="s">
        <v>493</v>
      </c>
      <c r="E138" s="181" t="s">
        <v>117</v>
      </c>
      <c r="F138" s="182">
        <v>5546.82</v>
      </c>
      <c r="G138" s="93" t="s">
        <v>704</v>
      </c>
      <c r="H138" s="108">
        <v>44244</v>
      </c>
      <c r="L138" s="36"/>
    </row>
    <row r="139" spans="1:12" s="2" customFormat="1" ht="24.95" customHeight="1" x14ac:dyDescent="0.25">
      <c r="A139" s="106">
        <v>130</v>
      </c>
      <c r="B139" s="92">
        <v>44226</v>
      </c>
      <c r="C139" s="170">
        <v>342772</v>
      </c>
      <c r="D139" s="91" t="s">
        <v>492</v>
      </c>
      <c r="E139" s="181" t="s">
        <v>117</v>
      </c>
      <c r="F139" s="182">
        <v>1109</v>
      </c>
      <c r="G139" s="93" t="s">
        <v>705</v>
      </c>
      <c r="H139" s="108">
        <v>44244</v>
      </c>
      <c r="L139" s="36"/>
    </row>
    <row r="140" spans="1:12" s="2" customFormat="1" ht="24.95" customHeight="1" x14ac:dyDescent="0.25">
      <c r="A140" s="106">
        <v>131</v>
      </c>
      <c r="B140" s="92">
        <v>44200</v>
      </c>
      <c r="C140" s="170" t="s">
        <v>686</v>
      </c>
      <c r="D140" s="91" t="s">
        <v>488</v>
      </c>
      <c r="E140" s="181" t="s">
        <v>106</v>
      </c>
      <c r="F140" s="182">
        <v>1497.1</v>
      </c>
      <c r="G140" s="93" t="s">
        <v>706</v>
      </c>
      <c r="H140" s="108">
        <v>44244</v>
      </c>
      <c r="L140" s="36"/>
    </row>
    <row r="141" spans="1:12" s="2" customFormat="1" ht="24.95" customHeight="1" x14ac:dyDescent="0.25">
      <c r="A141" s="106">
        <v>132</v>
      </c>
      <c r="B141" s="92">
        <v>44200</v>
      </c>
      <c r="C141" s="170" t="s">
        <v>687</v>
      </c>
      <c r="D141" s="91" t="s">
        <v>521</v>
      </c>
      <c r="E141" s="181" t="s">
        <v>107</v>
      </c>
      <c r="F141" s="182">
        <v>2878.49</v>
      </c>
      <c r="G141" s="93" t="s">
        <v>707</v>
      </c>
      <c r="H141" s="108">
        <v>44244</v>
      </c>
      <c r="L141" s="36"/>
    </row>
    <row r="142" spans="1:12" s="2" customFormat="1" ht="24.95" customHeight="1" x14ac:dyDescent="0.25">
      <c r="A142" s="106">
        <v>133</v>
      </c>
      <c r="B142" s="92">
        <v>44215</v>
      </c>
      <c r="C142" s="170">
        <v>44345</v>
      </c>
      <c r="D142" s="91" t="s">
        <v>552</v>
      </c>
      <c r="E142" s="181" t="s">
        <v>107</v>
      </c>
      <c r="F142" s="182">
        <v>320</v>
      </c>
      <c r="G142" s="93" t="s">
        <v>551</v>
      </c>
      <c r="H142" s="108">
        <v>44245</v>
      </c>
      <c r="L142" s="36"/>
    </row>
    <row r="143" spans="1:12" s="2" customFormat="1" ht="24.95" customHeight="1" x14ac:dyDescent="0.25">
      <c r="A143" s="106">
        <v>134</v>
      </c>
      <c r="B143" s="92">
        <v>44215</v>
      </c>
      <c r="C143" s="170">
        <v>3598</v>
      </c>
      <c r="D143" s="91" t="s">
        <v>708</v>
      </c>
      <c r="E143" s="181" t="s">
        <v>107</v>
      </c>
      <c r="F143" s="182">
        <v>1120</v>
      </c>
      <c r="G143" s="93" t="s">
        <v>689</v>
      </c>
      <c r="H143" s="108">
        <v>44245</v>
      </c>
      <c r="L143" s="36"/>
    </row>
    <row r="144" spans="1:12" s="2" customFormat="1" ht="24.95" customHeight="1" x14ac:dyDescent="0.25">
      <c r="A144" s="106">
        <v>135</v>
      </c>
      <c r="B144" s="92">
        <v>44200</v>
      </c>
      <c r="C144" s="170" t="s">
        <v>709</v>
      </c>
      <c r="D144" s="91" t="s">
        <v>638</v>
      </c>
      <c r="E144" s="181" t="s">
        <v>107</v>
      </c>
      <c r="F144" s="182">
        <v>705.25</v>
      </c>
      <c r="G144" s="93" t="s">
        <v>711</v>
      </c>
      <c r="H144" s="108">
        <v>44245</v>
      </c>
      <c r="L144" s="36"/>
    </row>
    <row r="145" spans="1:12" s="2" customFormat="1" ht="24.95" customHeight="1" x14ac:dyDescent="0.25">
      <c r="A145" s="106">
        <v>136</v>
      </c>
      <c r="B145" s="92">
        <v>44215</v>
      </c>
      <c r="C145" s="170" t="s">
        <v>710</v>
      </c>
      <c r="D145" s="91" t="s">
        <v>638</v>
      </c>
      <c r="E145" s="181" t="s">
        <v>107</v>
      </c>
      <c r="F145" s="182">
        <v>1007.5</v>
      </c>
      <c r="G145" s="93" t="s">
        <v>712</v>
      </c>
      <c r="H145" s="108">
        <v>44245</v>
      </c>
      <c r="L145" s="36"/>
    </row>
    <row r="146" spans="1:12" s="2" customFormat="1" ht="24.95" customHeight="1" x14ac:dyDescent="0.25">
      <c r="A146" s="183">
        <v>137</v>
      </c>
      <c r="B146" s="92">
        <v>44215</v>
      </c>
      <c r="C146" s="170">
        <v>10957</v>
      </c>
      <c r="D146" s="91" t="s">
        <v>490</v>
      </c>
      <c r="E146" s="181" t="s">
        <v>106</v>
      </c>
      <c r="F146" s="182">
        <v>431.88</v>
      </c>
      <c r="G146" s="93" t="s">
        <v>713</v>
      </c>
      <c r="H146" s="108">
        <v>44245</v>
      </c>
      <c r="L146" s="36"/>
    </row>
    <row r="147" spans="1:12" s="2" customFormat="1" ht="24.95" customHeight="1" x14ac:dyDescent="0.25">
      <c r="A147" s="183">
        <v>138</v>
      </c>
      <c r="B147" s="92">
        <v>44201</v>
      </c>
      <c r="C147" s="170" t="s">
        <v>714</v>
      </c>
      <c r="D147" s="91" t="s">
        <v>471</v>
      </c>
      <c r="E147" s="181" t="s">
        <v>106</v>
      </c>
      <c r="F147" s="182">
        <v>1104.42</v>
      </c>
      <c r="G147" s="93" t="s">
        <v>470</v>
      </c>
      <c r="H147" s="108">
        <v>44246</v>
      </c>
      <c r="L147" s="36"/>
    </row>
    <row r="148" spans="1:12" s="2" customFormat="1" ht="24.95" customHeight="1" x14ac:dyDescent="0.25">
      <c r="A148" s="183">
        <v>139</v>
      </c>
      <c r="B148" s="92">
        <v>44216</v>
      </c>
      <c r="C148" s="170">
        <v>99815</v>
      </c>
      <c r="D148" s="91" t="s">
        <v>573</v>
      </c>
      <c r="E148" s="181" t="s">
        <v>107</v>
      </c>
      <c r="F148" s="182">
        <v>855.9</v>
      </c>
      <c r="G148" s="93" t="s">
        <v>715</v>
      </c>
      <c r="H148" s="108">
        <v>44246</v>
      </c>
      <c r="L148" s="36"/>
    </row>
    <row r="149" spans="1:12" s="2" customFormat="1" ht="24.95" customHeight="1" x14ac:dyDescent="0.25">
      <c r="A149" s="183">
        <v>140</v>
      </c>
      <c r="B149" s="92">
        <v>44232</v>
      </c>
      <c r="C149" s="170">
        <v>343349</v>
      </c>
      <c r="D149" s="91" t="s">
        <v>492</v>
      </c>
      <c r="E149" s="181" t="s">
        <v>117</v>
      </c>
      <c r="F149" s="182">
        <v>5813.16</v>
      </c>
      <c r="G149" s="93" t="s">
        <v>716</v>
      </c>
      <c r="H149" s="108">
        <v>44249</v>
      </c>
      <c r="L149" s="36"/>
    </row>
    <row r="150" spans="1:12" s="2" customFormat="1" ht="24.95" customHeight="1" x14ac:dyDescent="0.25">
      <c r="A150" s="183">
        <v>141</v>
      </c>
      <c r="B150" s="92">
        <v>44203</v>
      </c>
      <c r="C150" s="170" t="s">
        <v>717</v>
      </c>
      <c r="D150" s="91" t="s">
        <v>494</v>
      </c>
      <c r="E150" s="181" t="s">
        <v>106</v>
      </c>
      <c r="F150" s="182">
        <v>1886.22</v>
      </c>
      <c r="G150" s="93" t="s">
        <v>724</v>
      </c>
      <c r="H150" s="108">
        <v>44249</v>
      </c>
      <c r="L150" s="36"/>
    </row>
    <row r="151" spans="1:12" s="2" customFormat="1" ht="24.95" customHeight="1" x14ac:dyDescent="0.25">
      <c r="A151" s="183">
        <v>142</v>
      </c>
      <c r="B151" s="92">
        <v>44218</v>
      </c>
      <c r="C151" s="170" t="s">
        <v>718</v>
      </c>
      <c r="D151" s="91" t="s">
        <v>494</v>
      </c>
      <c r="E151" s="181" t="s">
        <v>106</v>
      </c>
      <c r="F151" s="182">
        <v>2331.96</v>
      </c>
      <c r="G151" s="93" t="s">
        <v>725</v>
      </c>
      <c r="H151" s="108">
        <v>44249</v>
      </c>
      <c r="L151" s="36"/>
    </row>
    <row r="152" spans="1:12" s="2" customFormat="1" ht="24.95" customHeight="1" x14ac:dyDescent="0.25">
      <c r="A152" s="107">
        <v>143</v>
      </c>
      <c r="B152" s="92">
        <v>44204</v>
      </c>
      <c r="C152" s="170" t="s">
        <v>719</v>
      </c>
      <c r="D152" s="91" t="s">
        <v>652</v>
      </c>
      <c r="E152" s="90" t="s">
        <v>107</v>
      </c>
      <c r="F152" s="94">
        <v>2310</v>
      </c>
      <c r="G152" s="93" t="s">
        <v>726</v>
      </c>
      <c r="H152" s="108">
        <v>44249</v>
      </c>
      <c r="L152" s="36"/>
    </row>
    <row r="153" spans="1:12" s="2" customFormat="1" ht="24.95" customHeight="1" x14ac:dyDescent="0.25">
      <c r="A153" s="107">
        <v>144</v>
      </c>
      <c r="B153" s="92">
        <v>44228</v>
      </c>
      <c r="C153" s="170">
        <v>72069</v>
      </c>
      <c r="D153" s="91" t="s">
        <v>644</v>
      </c>
      <c r="E153" s="185" t="s">
        <v>106</v>
      </c>
      <c r="F153" s="186">
        <v>507</v>
      </c>
      <c r="G153" s="93" t="s">
        <v>727</v>
      </c>
      <c r="H153" s="108">
        <v>44249</v>
      </c>
      <c r="L153" s="36"/>
    </row>
    <row r="154" spans="1:12" s="2" customFormat="1" ht="24.95" customHeight="1" x14ac:dyDescent="0.25">
      <c r="A154" s="107">
        <v>145</v>
      </c>
      <c r="B154" s="92">
        <v>44214</v>
      </c>
      <c r="C154" s="88" t="s">
        <v>720</v>
      </c>
      <c r="D154" s="91" t="s">
        <v>681</v>
      </c>
      <c r="E154" s="185" t="s">
        <v>106</v>
      </c>
      <c r="F154" s="186">
        <v>1352.4</v>
      </c>
      <c r="G154" s="93" t="s">
        <v>728</v>
      </c>
      <c r="H154" s="108">
        <v>44249</v>
      </c>
      <c r="L154" s="36"/>
    </row>
    <row r="155" spans="1:12" s="2" customFormat="1" ht="24.95" customHeight="1" x14ac:dyDescent="0.25">
      <c r="A155" s="107">
        <v>146</v>
      </c>
      <c r="B155" s="92">
        <v>44204</v>
      </c>
      <c r="C155" s="88" t="s">
        <v>721</v>
      </c>
      <c r="D155" s="91" t="s">
        <v>497</v>
      </c>
      <c r="E155" s="185" t="s">
        <v>106</v>
      </c>
      <c r="F155" s="186">
        <v>1837.04</v>
      </c>
      <c r="G155" s="93" t="s">
        <v>729</v>
      </c>
      <c r="H155" s="108">
        <v>44249</v>
      </c>
      <c r="L155" s="36"/>
    </row>
    <row r="156" spans="1:12" s="2" customFormat="1" ht="24.95" customHeight="1" x14ac:dyDescent="0.25">
      <c r="A156" s="107">
        <v>147</v>
      </c>
      <c r="B156" s="92">
        <v>44214</v>
      </c>
      <c r="C156" s="88" t="s">
        <v>722</v>
      </c>
      <c r="D156" s="91" t="s">
        <v>674</v>
      </c>
      <c r="E156" s="185" t="s">
        <v>107</v>
      </c>
      <c r="F156" s="186">
        <v>905.6</v>
      </c>
      <c r="G156" s="93" t="s">
        <v>730</v>
      </c>
      <c r="H156" s="108">
        <v>44249</v>
      </c>
      <c r="L156" s="36"/>
    </row>
    <row r="157" spans="1:12" s="2" customFormat="1" ht="24.95" customHeight="1" x14ac:dyDescent="0.25">
      <c r="A157" s="107">
        <v>148</v>
      </c>
      <c r="B157" s="92">
        <v>44200</v>
      </c>
      <c r="C157" s="170" t="s">
        <v>723</v>
      </c>
      <c r="D157" s="91" t="s">
        <v>521</v>
      </c>
      <c r="E157" s="185" t="s">
        <v>107</v>
      </c>
      <c r="F157" s="186">
        <v>2878.49</v>
      </c>
      <c r="G157" s="93" t="s">
        <v>731</v>
      </c>
      <c r="H157" s="108">
        <v>44249</v>
      </c>
      <c r="L157" s="36"/>
    </row>
    <row r="158" spans="1:12" s="2" customFormat="1" ht="24.95" customHeight="1" x14ac:dyDescent="0.25">
      <c r="A158" s="107">
        <v>149</v>
      </c>
      <c r="B158" s="92">
        <v>44204</v>
      </c>
      <c r="C158" s="170">
        <v>343679</v>
      </c>
      <c r="D158" s="91" t="s">
        <v>492</v>
      </c>
      <c r="E158" s="185" t="s">
        <v>117</v>
      </c>
      <c r="F158" s="186">
        <v>300</v>
      </c>
      <c r="G158" s="93" t="s">
        <v>732</v>
      </c>
      <c r="H158" s="108">
        <v>44250</v>
      </c>
      <c r="L158" s="36"/>
    </row>
    <row r="159" spans="1:12" s="2" customFormat="1" ht="24.95" customHeight="1" x14ac:dyDescent="0.25">
      <c r="A159" s="107">
        <v>150</v>
      </c>
      <c r="B159" s="92">
        <v>44215</v>
      </c>
      <c r="C159" s="88" t="s">
        <v>733</v>
      </c>
      <c r="D159" s="91" t="s">
        <v>497</v>
      </c>
      <c r="E159" s="185" t="s">
        <v>107</v>
      </c>
      <c r="F159" s="186">
        <v>331.77</v>
      </c>
      <c r="G159" s="93" t="s">
        <v>734</v>
      </c>
      <c r="H159" s="108">
        <v>44250</v>
      </c>
      <c r="L159" s="36"/>
    </row>
    <row r="160" spans="1:12" s="2" customFormat="1" ht="24.95" customHeight="1" x14ac:dyDescent="0.25">
      <c r="A160" s="107">
        <v>151</v>
      </c>
      <c r="B160" s="92">
        <v>44223</v>
      </c>
      <c r="C160" s="170">
        <v>19986</v>
      </c>
      <c r="D160" s="91" t="s">
        <v>675</v>
      </c>
      <c r="E160" s="185" t="s">
        <v>107</v>
      </c>
      <c r="F160" s="186">
        <v>1060</v>
      </c>
      <c r="G160" s="93" t="s">
        <v>735</v>
      </c>
      <c r="H160" s="108">
        <v>44251</v>
      </c>
      <c r="L160" s="36"/>
    </row>
    <row r="161" spans="1:12" s="2" customFormat="1" ht="24.95" customHeight="1" x14ac:dyDescent="0.25">
      <c r="A161" s="107">
        <v>152</v>
      </c>
      <c r="B161" s="92">
        <v>44216</v>
      </c>
      <c r="C161" s="88" t="s">
        <v>736</v>
      </c>
      <c r="D161" s="91" t="s">
        <v>484</v>
      </c>
      <c r="E161" s="185" t="s">
        <v>107</v>
      </c>
      <c r="F161" s="186">
        <v>4374</v>
      </c>
      <c r="G161" s="93" t="s">
        <v>737</v>
      </c>
      <c r="H161" s="108">
        <v>44251</v>
      </c>
      <c r="L161" s="36"/>
    </row>
    <row r="162" spans="1:12" s="2" customFormat="1" ht="24.95" customHeight="1" x14ac:dyDescent="0.25">
      <c r="A162" s="107">
        <v>153</v>
      </c>
      <c r="B162" s="92">
        <v>44222</v>
      </c>
      <c r="C162" s="88" t="s">
        <v>739</v>
      </c>
      <c r="D162" s="91" t="s">
        <v>494</v>
      </c>
      <c r="E162" s="185" t="s">
        <v>106</v>
      </c>
      <c r="F162" s="186">
        <v>2490.12</v>
      </c>
      <c r="G162" s="93" t="s">
        <v>738</v>
      </c>
      <c r="H162" s="108">
        <v>44252</v>
      </c>
      <c r="L162" s="36"/>
    </row>
    <row r="163" spans="1:12" s="2" customFormat="1" ht="24.95" customHeight="1" x14ac:dyDescent="0.25">
      <c r="A163" s="107">
        <v>154</v>
      </c>
      <c r="B163" s="92">
        <v>44197</v>
      </c>
      <c r="C163" s="170">
        <v>62415492</v>
      </c>
      <c r="D163" s="91" t="s">
        <v>590</v>
      </c>
      <c r="E163" s="185" t="s">
        <v>439</v>
      </c>
      <c r="F163" s="186">
        <v>32325.759999999998</v>
      </c>
      <c r="G163" s="93" t="s">
        <v>742</v>
      </c>
      <c r="H163" s="108">
        <v>44252</v>
      </c>
      <c r="L163" s="36"/>
    </row>
    <row r="164" spans="1:12" s="2" customFormat="1" ht="24.95" customHeight="1" x14ac:dyDescent="0.25">
      <c r="A164" s="107">
        <v>155</v>
      </c>
      <c r="B164" s="92">
        <v>44224</v>
      </c>
      <c r="C164" s="88" t="s">
        <v>740</v>
      </c>
      <c r="D164" s="91" t="s">
        <v>681</v>
      </c>
      <c r="E164" s="185" t="s">
        <v>106</v>
      </c>
      <c r="F164" s="186">
        <v>784.8</v>
      </c>
      <c r="G164" s="93" t="s">
        <v>743</v>
      </c>
      <c r="H164" s="108">
        <v>44252</v>
      </c>
      <c r="L164" s="36"/>
    </row>
    <row r="165" spans="1:12" s="2" customFormat="1" ht="24.95" customHeight="1" x14ac:dyDescent="0.25">
      <c r="A165" s="107">
        <v>156</v>
      </c>
      <c r="B165" s="92">
        <v>44237</v>
      </c>
      <c r="C165" s="170">
        <v>343983</v>
      </c>
      <c r="D165" s="91" t="s">
        <v>492</v>
      </c>
      <c r="E165" s="185" t="s">
        <v>117</v>
      </c>
      <c r="F165" s="186">
        <v>4753.59</v>
      </c>
      <c r="G165" s="93" t="s">
        <v>744</v>
      </c>
      <c r="H165" s="108">
        <v>44252</v>
      </c>
      <c r="L165" s="36"/>
    </row>
    <row r="166" spans="1:12" s="2" customFormat="1" ht="24.95" customHeight="1" x14ac:dyDescent="0.25">
      <c r="A166" s="107">
        <v>157</v>
      </c>
      <c r="B166" s="92">
        <v>44207</v>
      </c>
      <c r="C166" s="88" t="s">
        <v>741</v>
      </c>
      <c r="D166" s="91" t="s">
        <v>563</v>
      </c>
      <c r="E166" s="185" t="s">
        <v>107</v>
      </c>
      <c r="F166" s="186">
        <v>940</v>
      </c>
      <c r="G166" s="93" t="s">
        <v>745</v>
      </c>
      <c r="H166" s="108">
        <v>44252</v>
      </c>
      <c r="L166" s="36"/>
    </row>
    <row r="167" spans="1:12" s="2" customFormat="1" ht="24.95" customHeight="1" x14ac:dyDescent="0.25">
      <c r="A167" s="107">
        <v>158</v>
      </c>
      <c r="B167" s="92">
        <v>44204</v>
      </c>
      <c r="C167" s="170" t="s">
        <v>721</v>
      </c>
      <c r="D167" s="91" t="s">
        <v>497</v>
      </c>
      <c r="E167" s="185" t="s">
        <v>106</v>
      </c>
      <c r="F167" s="186">
        <v>1837.04</v>
      </c>
      <c r="G167" s="93" t="s">
        <v>746</v>
      </c>
      <c r="H167" s="108">
        <v>44253</v>
      </c>
      <c r="L167" s="36"/>
    </row>
    <row r="168" spans="1:12" s="2" customFormat="1" ht="24.95" customHeight="1" x14ac:dyDescent="0.25">
      <c r="A168" s="107">
        <v>159</v>
      </c>
      <c r="B168" s="92">
        <v>44250</v>
      </c>
      <c r="C168" s="170">
        <v>295</v>
      </c>
      <c r="D168" s="91" t="s">
        <v>473</v>
      </c>
      <c r="E168" s="185" t="s">
        <v>111</v>
      </c>
      <c r="F168" s="186">
        <v>72369.88</v>
      </c>
      <c r="G168" s="93" t="s">
        <v>472</v>
      </c>
      <c r="H168" s="108">
        <v>44253</v>
      </c>
      <c r="L168" s="36"/>
    </row>
    <row r="169" spans="1:12" s="2" customFormat="1" ht="24.95" customHeight="1" x14ac:dyDescent="0.25">
      <c r="A169" s="107">
        <v>160</v>
      </c>
      <c r="B169" s="92">
        <v>44228</v>
      </c>
      <c r="C169" s="170">
        <v>6596</v>
      </c>
      <c r="D169" s="91" t="s">
        <v>609</v>
      </c>
      <c r="E169" s="185" t="s">
        <v>111</v>
      </c>
      <c r="F169" s="186">
        <v>98115.63</v>
      </c>
      <c r="G169" s="93" t="s">
        <v>610</v>
      </c>
      <c r="H169" s="108">
        <v>44253</v>
      </c>
      <c r="L169" s="36"/>
    </row>
    <row r="170" spans="1:12" s="2" customFormat="1" ht="24.95" customHeight="1" x14ac:dyDescent="0.25">
      <c r="A170" s="107">
        <v>161</v>
      </c>
      <c r="B170" s="92">
        <v>44218</v>
      </c>
      <c r="C170" s="170">
        <v>603163</v>
      </c>
      <c r="D170" s="91" t="s">
        <v>481</v>
      </c>
      <c r="E170" s="185" t="s">
        <v>106</v>
      </c>
      <c r="F170" s="186">
        <v>1215</v>
      </c>
      <c r="G170" s="93" t="s">
        <v>747</v>
      </c>
      <c r="H170" s="108">
        <v>44253</v>
      </c>
      <c r="L170" s="36"/>
    </row>
    <row r="171" spans="1:12" s="2" customFormat="1" ht="24.95" customHeight="1" x14ac:dyDescent="0.25">
      <c r="A171" s="107">
        <v>162</v>
      </c>
      <c r="B171" s="92">
        <v>44225</v>
      </c>
      <c r="C171" s="170">
        <v>605206</v>
      </c>
      <c r="D171" s="91" t="s">
        <v>481</v>
      </c>
      <c r="E171" s="185" t="s">
        <v>106</v>
      </c>
      <c r="F171" s="186">
        <v>1215</v>
      </c>
      <c r="G171" s="93" t="s">
        <v>748</v>
      </c>
      <c r="H171" s="108">
        <v>44253</v>
      </c>
      <c r="L171" s="36"/>
    </row>
    <row r="172" spans="1:12" s="2" customFormat="1" ht="24.95" customHeight="1" x14ac:dyDescent="0.25">
      <c r="A172" s="107">
        <v>163</v>
      </c>
      <c r="B172" s="92">
        <v>44224</v>
      </c>
      <c r="C172" s="170" t="s">
        <v>751</v>
      </c>
      <c r="D172" s="91" t="s">
        <v>497</v>
      </c>
      <c r="E172" s="185" t="s">
        <v>106</v>
      </c>
      <c r="F172" s="186">
        <v>436.25</v>
      </c>
      <c r="G172" s="93" t="s">
        <v>750</v>
      </c>
      <c r="H172" s="108">
        <v>44256</v>
      </c>
      <c r="L172" s="36"/>
    </row>
    <row r="173" spans="1:12" s="2" customFormat="1" ht="24.95" customHeight="1" x14ac:dyDescent="0.25">
      <c r="A173" s="107">
        <v>164</v>
      </c>
      <c r="B173" s="92">
        <v>44224</v>
      </c>
      <c r="C173" s="170">
        <v>11100</v>
      </c>
      <c r="D173" s="91" t="s">
        <v>490</v>
      </c>
      <c r="E173" s="185" t="s">
        <v>106</v>
      </c>
      <c r="F173" s="186">
        <v>401.5</v>
      </c>
      <c r="G173" s="93" t="s">
        <v>759</v>
      </c>
      <c r="H173" s="108">
        <v>44256</v>
      </c>
      <c r="L173" s="36"/>
    </row>
    <row r="174" spans="1:12" s="2" customFormat="1" ht="24.95" customHeight="1" x14ac:dyDescent="0.25">
      <c r="A174" s="107">
        <v>165</v>
      </c>
      <c r="B174" s="92">
        <v>44228</v>
      </c>
      <c r="C174" s="170">
        <v>43396</v>
      </c>
      <c r="D174" s="91" t="s">
        <v>752</v>
      </c>
      <c r="E174" s="185" t="s">
        <v>107</v>
      </c>
      <c r="F174" s="186">
        <v>830.02</v>
      </c>
      <c r="G174" s="93" t="s">
        <v>760</v>
      </c>
      <c r="H174" s="108">
        <v>44256</v>
      </c>
      <c r="L174" s="36"/>
    </row>
    <row r="175" spans="1:12" s="2" customFormat="1" ht="24.95" customHeight="1" x14ac:dyDescent="0.25">
      <c r="A175" s="107">
        <v>166</v>
      </c>
      <c r="B175" s="92">
        <v>44211</v>
      </c>
      <c r="C175" s="170" t="s">
        <v>753</v>
      </c>
      <c r="D175" s="91" t="s">
        <v>494</v>
      </c>
      <c r="E175" s="185" t="s">
        <v>106</v>
      </c>
      <c r="F175" s="186">
        <v>2334.27</v>
      </c>
      <c r="G175" s="93" t="s">
        <v>761</v>
      </c>
      <c r="H175" s="108">
        <v>44256</v>
      </c>
      <c r="L175" s="36"/>
    </row>
    <row r="176" spans="1:12" s="2" customFormat="1" ht="24.95" customHeight="1" x14ac:dyDescent="0.25">
      <c r="A176" s="107">
        <v>167</v>
      </c>
      <c r="B176" s="92">
        <v>44228</v>
      </c>
      <c r="C176" s="170">
        <v>200249185</v>
      </c>
      <c r="D176" s="91" t="s">
        <v>620</v>
      </c>
      <c r="E176" s="185" t="s">
        <v>439</v>
      </c>
      <c r="F176" s="186">
        <v>45743.92</v>
      </c>
      <c r="G176" s="93" t="s">
        <v>762</v>
      </c>
      <c r="H176" s="108">
        <v>44256</v>
      </c>
      <c r="L176" s="36"/>
    </row>
    <row r="177" spans="1:12" s="2" customFormat="1" ht="24.95" customHeight="1" x14ac:dyDescent="0.25">
      <c r="A177" s="107">
        <v>168</v>
      </c>
      <c r="B177" s="92">
        <v>44228</v>
      </c>
      <c r="C177" s="170" t="s">
        <v>754</v>
      </c>
      <c r="D177" s="91" t="s">
        <v>675</v>
      </c>
      <c r="E177" s="185" t="s">
        <v>107</v>
      </c>
      <c r="F177" s="186">
        <v>1102.5</v>
      </c>
      <c r="G177" s="93" t="s">
        <v>763</v>
      </c>
      <c r="H177" s="108">
        <v>44256</v>
      </c>
      <c r="L177" s="36"/>
    </row>
    <row r="178" spans="1:12" s="2" customFormat="1" ht="24.95" customHeight="1" x14ac:dyDescent="0.25">
      <c r="A178" s="107">
        <v>169</v>
      </c>
      <c r="B178" s="92">
        <v>44214</v>
      </c>
      <c r="C178" s="170" t="s">
        <v>755</v>
      </c>
      <c r="D178" s="91" t="s">
        <v>681</v>
      </c>
      <c r="E178" s="185" t="s">
        <v>106</v>
      </c>
      <c r="F178" s="186">
        <v>1352.4</v>
      </c>
      <c r="G178" s="93" t="s">
        <v>764</v>
      </c>
      <c r="H178" s="108">
        <v>44256</v>
      </c>
      <c r="L178" s="36"/>
    </row>
    <row r="179" spans="1:12" s="2" customFormat="1" ht="24.95" customHeight="1" x14ac:dyDescent="0.25">
      <c r="A179" s="107">
        <v>170</v>
      </c>
      <c r="B179" s="92">
        <v>44228</v>
      </c>
      <c r="C179" s="170" t="s">
        <v>756</v>
      </c>
      <c r="D179" s="91" t="s">
        <v>681</v>
      </c>
      <c r="E179" s="185" t="s">
        <v>106</v>
      </c>
      <c r="F179" s="186">
        <v>3924</v>
      </c>
      <c r="G179" s="93" t="s">
        <v>765</v>
      </c>
      <c r="H179" s="108">
        <v>44256</v>
      </c>
      <c r="L179" s="36"/>
    </row>
    <row r="180" spans="1:12" s="2" customFormat="1" ht="24.95" customHeight="1" x14ac:dyDescent="0.25">
      <c r="A180" s="107">
        <v>171</v>
      </c>
      <c r="B180" s="92">
        <v>44228</v>
      </c>
      <c r="C180" s="170" t="s">
        <v>758</v>
      </c>
      <c r="D180" s="91" t="s">
        <v>757</v>
      </c>
      <c r="E180" s="185" t="s">
        <v>107</v>
      </c>
      <c r="F180" s="186">
        <v>1087.6600000000001</v>
      </c>
      <c r="G180" s="93" t="s">
        <v>766</v>
      </c>
      <c r="H180" s="108">
        <v>44256</v>
      </c>
      <c r="L180" s="36"/>
    </row>
    <row r="181" spans="1:12" s="2" customFormat="1" ht="24.95" customHeight="1" x14ac:dyDescent="0.25">
      <c r="A181" s="107">
        <v>172</v>
      </c>
      <c r="B181" s="92">
        <v>44229</v>
      </c>
      <c r="C181" s="170" t="s">
        <v>769</v>
      </c>
      <c r="D181" s="91" t="s">
        <v>768</v>
      </c>
      <c r="E181" s="185" t="s">
        <v>107</v>
      </c>
      <c r="F181" s="186">
        <v>9973.33</v>
      </c>
      <c r="G181" s="93" t="s">
        <v>767</v>
      </c>
      <c r="H181" s="108">
        <v>44257</v>
      </c>
      <c r="L181" s="36"/>
    </row>
    <row r="182" spans="1:12" s="2" customFormat="1" ht="24.95" customHeight="1" x14ac:dyDescent="0.25">
      <c r="A182" s="107">
        <v>173</v>
      </c>
      <c r="B182" s="92">
        <v>44242</v>
      </c>
      <c r="C182" s="170">
        <v>344570</v>
      </c>
      <c r="D182" s="91" t="s">
        <v>492</v>
      </c>
      <c r="E182" s="185" t="s">
        <v>117</v>
      </c>
      <c r="F182" s="186">
        <v>375</v>
      </c>
      <c r="G182" s="93" t="s">
        <v>772</v>
      </c>
      <c r="H182" s="108">
        <v>44257</v>
      </c>
      <c r="L182" s="36"/>
    </row>
    <row r="183" spans="1:12" s="2" customFormat="1" ht="24.95" customHeight="1" x14ac:dyDescent="0.25">
      <c r="A183" s="107">
        <v>174</v>
      </c>
      <c r="B183" s="92">
        <v>44215</v>
      </c>
      <c r="C183" s="170" t="s">
        <v>770</v>
      </c>
      <c r="D183" s="91" t="s">
        <v>497</v>
      </c>
      <c r="E183" s="185" t="s">
        <v>107</v>
      </c>
      <c r="F183" s="186">
        <v>331.77</v>
      </c>
      <c r="G183" s="93" t="s">
        <v>773</v>
      </c>
      <c r="H183" s="108">
        <v>44257</v>
      </c>
      <c r="L183" s="36"/>
    </row>
    <row r="184" spans="1:12" s="2" customFormat="1" ht="24.95" customHeight="1" x14ac:dyDescent="0.25">
      <c r="A184" s="107">
        <v>175</v>
      </c>
      <c r="B184" s="92">
        <v>44229</v>
      </c>
      <c r="C184" s="170" t="s">
        <v>771</v>
      </c>
      <c r="D184" s="91" t="s">
        <v>488</v>
      </c>
      <c r="E184" s="185" t="s">
        <v>106</v>
      </c>
      <c r="F184" s="186">
        <v>1000</v>
      </c>
      <c r="G184" s="93" t="s">
        <v>774</v>
      </c>
      <c r="H184" s="108">
        <v>44257</v>
      </c>
      <c r="L184" s="36"/>
    </row>
    <row r="185" spans="1:12" s="2" customFormat="1" ht="24.95" customHeight="1" x14ac:dyDescent="0.25">
      <c r="A185" s="107">
        <v>176</v>
      </c>
      <c r="B185" s="92">
        <v>44228</v>
      </c>
      <c r="C185" s="170">
        <v>44382</v>
      </c>
      <c r="D185" s="91" t="s">
        <v>552</v>
      </c>
      <c r="E185" s="185" t="s">
        <v>107</v>
      </c>
      <c r="F185" s="186">
        <v>361.4</v>
      </c>
      <c r="G185" s="93" t="s">
        <v>551</v>
      </c>
      <c r="H185" s="108">
        <v>44258</v>
      </c>
      <c r="L185" s="36"/>
    </row>
    <row r="186" spans="1:12" s="2" customFormat="1" ht="24.95" customHeight="1" x14ac:dyDescent="0.25">
      <c r="A186" s="107">
        <v>177</v>
      </c>
      <c r="B186" s="92">
        <v>44228</v>
      </c>
      <c r="C186" s="170">
        <v>748</v>
      </c>
      <c r="D186" s="91" t="s">
        <v>776</v>
      </c>
      <c r="E186" s="185" t="s">
        <v>107</v>
      </c>
      <c r="F186" s="186">
        <v>449.1</v>
      </c>
      <c r="G186" s="93" t="s">
        <v>775</v>
      </c>
      <c r="H186" s="108">
        <v>44258</v>
      </c>
      <c r="L186" s="36"/>
    </row>
    <row r="187" spans="1:12" s="2" customFormat="1" ht="24.95" customHeight="1" x14ac:dyDescent="0.25">
      <c r="A187" s="107">
        <v>178</v>
      </c>
      <c r="B187" s="92">
        <v>44216</v>
      </c>
      <c r="C187" s="170" t="s">
        <v>777</v>
      </c>
      <c r="D187" s="91" t="s">
        <v>768</v>
      </c>
      <c r="E187" s="185" t="s">
        <v>107</v>
      </c>
      <c r="F187" s="186">
        <v>4374</v>
      </c>
      <c r="G187" s="93" t="s">
        <v>780</v>
      </c>
      <c r="H187" s="108">
        <v>44258</v>
      </c>
      <c r="L187" s="36"/>
    </row>
    <row r="188" spans="1:12" s="2" customFormat="1" ht="24.95" customHeight="1" x14ac:dyDescent="0.25">
      <c r="A188" s="107">
        <v>179</v>
      </c>
      <c r="B188" s="92">
        <v>44228</v>
      </c>
      <c r="C188" s="170" t="s">
        <v>778</v>
      </c>
      <c r="D188" s="91" t="s">
        <v>638</v>
      </c>
      <c r="E188" s="185" t="s">
        <v>107</v>
      </c>
      <c r="F188" s="186">
        <v>798.93</v>
      </c>
      <c r="G188" s="93" t="s">
        <v>781</v>
      </c>
      <c r="H188" s="108">
        <v>44258</v>
      </c>
      <c r="L188" s="36"/>
    </row>
    <row r="189" spans="1:12" s="2" customFormat="1" ht="24.95" customHeight="1" x14ac:dyDescent="0.25">
      <c r="A189" s="107">
        <v>180</v>
      </c>
      <c r="B189" s="92">
        <v>44228</v>
      </c>
      <c r="C189" s="170">
        <v>264944</v>
      </c>
      <c r="D189" s="91" t="s">
        <v>482</v>
      </c>
      <c r="E189" s="185" t="s">
        <v>106</v>
      </c>
      <c r="F189" s="186">
        <v>736.41</v>
      </c>
      <c r="G189" s="93" t="s">
        <v>782</v>
      </c>
      <c r="H189" s="108">
        <v>44258</v>
      </c>
      <c r="L189" s="36"/>
    </row>
    <row r="190" spans="1:12" s="2" customFormat="1" ht="24.95" customHeight="1" x14ac:dyDescent="0.25">
      <c r="A190" s="107">
        <v>181</v>
      </c>
      <c r="B190" s="92">
        <v>44228</v>
      </c>
      <c r="C190" s="170" t="s">
        <v>779</v>
      </c>
      <c r="D190" s="91" t="s">
        <v>497</v>
      </c>
      <c r="E190" s="185" t="s">
        <v>106</v>
      </c>
      <c r="F190" s="186">
        <v>1335.89</v>
      </c>
      <c r="G190" s="93" t="s">
        <v>783</v>
      </c>
      <c r="H190" s="108">
        <v>44258</v>
      </c>
      <c r="L190" s="36"/>
    </row>
    <row r="191" spans="1:12" s="2" customFormat="1" ht="24.95" customHeight="1" x14ac:dyDescent="0.25">
      <c r="A191" s="107">
        <v>182</v>
      </c>
      <c r="B191" s="92">
        <v>44228</v>
      </c>
      <c r="C191" s="170">
        <v>11151</v>
      </c>
      <c r="D191" s="91" t="s">
        <v>490</v>
      </c>
      <c r="E191" s="185" t="s">
        <v>106</v>
      </c>
      <c r="F191" s="186">
        <v>506.8</v>
      </c>
      <c r="G191" s="93" t="s">
        <v>784</v>
      </c>
      <c r="H191" s="108">
        <v>44258</v>
      </c>
      <c r="L191" s="36"/>
    </row>
    <row r="192" spans="1:12" s="2" customFormat="1" ht="24.95" customHeight="1" x14ac:dyDescent="0.25">
      <c r="A192" s="107">
        <v>183</v>
      </c>
      <c r="B192" s="92">
        <v>44228</v>
      </c>
      <c r="C192" s="170">
        <v>3658</v>
      </c>
      <c r="D192" s="91" t="s">
        <v>708</v>
      </c>
      <c r="E192" s="185" t="s">
        <v>107</v>
      </c>
      <c r="F192" s="186">
        <v>1120</v>
      </c>
      <c r="G192" s="93" t="s">
        <v>785</v>
      </c>
      <c r="H192" s="108">
        <v>44258</v>
      </c>
      <c r="L192" s="36"/>
    </row>
    <row r="193" spans="1:12" s="2" customFormat="1" ht="24.95" customHeight="1" x14ac:dyDescent="0.25">
      <c r="A193" s="107">
        <v>184</v>
      </c>
      <c r="B193" s="92">
        <v>44214</v>
      </c>
      <c r="C193" s="170" t="s">
        <v>786</v>
      </c>
      <c r="D193" s="91" t="s">
        <v>471</v>
      </c>
      <c r="E193" s="185" t="s">
        <v>106</v>
      </c>
      <c r="F193" s="186">
        <v>2697.48</v>
      </c>
      <c r="G193" s="93" t="s">
        <v>470</v>
      </c>
      <c r="H193" s="108">
        <v>44259</v>
      </c>
      <c r="L193" s="36"/>
    </row>
    <row r="194" spans="1:12" s="2" customFormat="1" ht="24.95" customHeight="1" x14ac:dyDescent="0.25">
      <c r="A194" s="107">
        <v>185</v>
      </c>
      <c r="B194" s="92">
        <v>44214</v>
      </c>
      <c r="C194" s="170" t="s">
        <v>788</v>
      </c>
      <c r="D194" s="91" t="s">
        <v>638</v>
      </c>
      <c r="E194" s="185" t="s">
        <v>107</v>
      </c>
      <c r="F194" s="186">
        <v>1128</v>
      </c>
      <c r="G194" s="93" t="s">
        <v>787</v>
      </c>
      <c r="H194" s="108">
        <v>44259</v>
      </c>
      <c r="L194" s="36"/>
    </row>
    <row r="195" spans="1:12" s="2" customFormat="1" ht="24.95" customHeight="1" x14ac:dyDescent="0.25">
      <c r="A195" s="107">
        <v>186</v>
      </c>
      <c r="B195" s="92">
        <v>44229</v>
      </c>
      <c r="C195" s="170">
        <v>22428</v>
      </c>
      <c r="D195" s="91" t="s">
        <v>468</v>
      </c>
      <c r="E195" s="185" t="s">
        <v>107</v>
      </c>
      <c r="F195" s="192">
        <v>1740</v>
      </c>
      <c r="G195" s="93" t="s">
        <v>791</v>
      </c>
      <c r="H195" s="108">
        <v>44259</v>
      </c>
      <c r="L195" s="36"/>
    </row>
    <row r="196" spans="1:12" s="2" customFormat="1" ht="24.95" customHeight="1" x14ac:dyDescent="0.25">
      <c r="A196" s="107">
        <v>187</v>
      </c>
      <c r="B196" s="92">
        <v>44224</v>
      </c>
      <c r="C196" s="170" t="s">
        <v>789</v>
      </c>
      <c r="D196" s="91" t="s">
        <v>681</v>
      </c>
      <c r="E196" s="185" t="s">
        <v>106</v>
      </c>
      <c r="F196" s="186">
        <v>784.8</v>
      </c>
      <c r="G196" s="93" t="s">
        <v>792</v>
      </c>
      <c r="H196" s="108">
        <v>44259</v>
      </c>
      <c r="L196" s="36"/>
    </row>
    <row r="197" spans="1:12" s="2" customFormat="1" ht="24.95" customHeight="1" x14ac:dyDescent="0.25">
      <c r="A197" s="107">
        <v>188</v>
      </c>
      <c r="B197" s="92">
        <v>44244</v>
      </c>
      <c r="C197" s="170">
        <v>344843</v>
      </c>
      <c r="D197" s="91" t="s">
        <v>492</v>
      </c>
      <c r="E197" s="185" t="s">
        <v>117</v>
      </c>
      <c r="F197" s="192">
        <v>4491.1099999999997</v>
      </c>
      <c r="G197" s="93" t="s">
        <v>793</v>
      </c>
      <c r="H197" s="108">
        <v>44259</v>
      </c>
      <c r="L197" s="36"/>
    </row>
    <row r="198" spans="1:12" s="2" customFormat="1" ht="24.95" customHeight="1" x14ac:dyDescent="0.25">
      <c r="A198" s="107">
        <v>189</v>
      </c>
      <c r="B198" s="92">
        <v>44229</v>
      </c>
      <c r="C198" s="170">
        <v>1100</v>
      </c>
      <c r="D198" s="91" t="s">
        <v>491</v>
      </c>
      <c r="E198" s="185" t="s">
        <v>111</v>
      </c>
      <c r="F198" s="192">
        <v>40886.46</v>
      </c>
      <c r="G198" s="93" t="s">
        <v>794</v>
      </c>
      <c r="H198" s="108">
        <v>44259</v>
      </c>
      <c r="L198" s="36"/>
    </row>
    <row r="199" spans="1:12" s="2" customFormat="1" ht="24.95" customHeight="1" x14ac:dyDescent="0.25">
      <c r="A199" s="107">
        <v>190</v>
      </c>
      <c r="B199" s="92">
        <v>44214</v>
      </c>
      <c r="C199" s="170" t="s">
        <v>790</v>
      </c>
      <c r="D199" s="91" t="s">
        <v>497</v>
      </c>
      <c r="E199" s="185" t="s">
        <v>106</v>
      </c>
      <c r="F199" s="186">
        <v>366.42</v>
      </c>
      <c r="G199" s="93" t="s">
        <v>795</v>
      </c>
      <c r="H199" s="108">
        <v>44259</v>
      </c>
      <c r="L199" s="36"/>
    </row>
    <row r="200" spans="1:12" s="2" customFormat="1" ht="24.95" customHeight="1" x14ac:dyDescent="0.25">
      <c r="A200" s="107">
        <v>191</v>
      </c>
      <c r="B200" s="92">
        <v>44230</v>
      </c>
      <c r="C200" s="170" t="s">
        <v>797</v>
      </c>
      <c r="D200" s="91" t="s">
        <v>494</v>
      </c>
      <c r="E200" s="185" t="s">
        <v>106</v>
      </c>
      <c r="F200" s="186">
        <v>1176.48</v>
      </c>
      <c r="G200" s="93" t="s">
        <v>796</v>
      </c>
      <c r="H200" s="108">
        <v>44260</v>
      </c>
      <c r="L200" s="36"/>
    </row>
    <row r="201" spans="1:12" s="2" customFormat="1" ht="24.95" customHeight="1" x14ac:dyDescent="0.25">
      <c r="A201" s="107">
        <v>192</v>
      </c>
      <c r="B201" s="92">
        <v>44215</v>
      </c>
      <c r="C201" s="170" t="s">
        <v>798</v>
      </c>
      <c r="D201" s="91" t="s">
        <v>638</v>
      </c>
      <c r="E201" s="185" t="s">
        <v>107</v>
      </c>
      <c r="F201" s="186">
        <v>1007.5</v>
      </c>
      <c r="G201" s="93" t="s">
        <v>801</v>
      </c>
      <c r="H201" s="108">
        <v>44260</v>
      </c>
      <c r="L201" s="36"/>
    </row>
    <row r="202" spans="1:12" s="2" customFormat="1" ht="24.95" customHeight="1" x14ac:dyDescent="0.25">
      <c r="A202" s="107">
        <v>193</v>
      </c>
      <c r="B202" s="92">
        <v>44200</v>
      </c>
      <c r="C202" s="170" t="s">
        <v>799</v>
      </c>
      <c r="D202" s="91" t="s">
        <v>638</v>
      </c>
      <c r="E202" s="185" t="s">
        <v>107</v>
      </c>
      <c r="F202" s="186">
        <v>705.25</v>
      </c>
      <c r="G202" s="93" t="s">
        <v>802</v>
      </c>
      <c r="H202" s="108">
        <v>44260</v>
      </c>
      <c r="L202" s="36"/>
    </row>
    <row r="203" spans="1:12" s="2" customFormat="1" ht="24.95" customHeight="1" x14ac:dyDescent="0.25">
      <c r="A203" s="107">
        <v>194</v>
      </c>
      <c r="B203" s="92">
        <v>44232</v>
      </c>
      <c r="C203" s="170">
        <v>2491</v>
      </c>
      <c r="D203" s="91" t="s">
        <v>800</v>
      </c>
      <c r="E203" s="185" t="s">
        <v>107</v>
      </c>
      <c r="F203" s="186">
        <v>1256.4000000000001</v>
      </c>
      <c r="G203" s="93" t="s">
        <v>803</v>
      </c>
      <c r="H203" s="108">
        <v>44260</v>
      </c>
      <c r="L203" s="36"/>
    </row>
    <row r="204" spans="1:12" s="2" customFormat="1" ht="24.95" customHeight="1" x14ac:dyDescent="0.25">
      <c r="A204" s="107">
        <v>195</v>
      </c>
      <c r="B204" s="92">
        <v>44246</v>
      </c>
      <c r="C204" s="170">
        <v>345202</v>
      </c>
      <c r="D204" s="91" t="s">
        <v>492</v>
      </c>
      <c r="E204" s="185" t="s">
        <v>117</v>
      </c>
      <c r="F204" s="186">
        <v>5018</v>
      </c>
      <c r="G204" s="93" t="s">
        <v>804</v>
      </c>
      <c r="H204" s="108">
        <v>44263</v>
      </c>
      <c r="L204" s="36"/>
    </row>
    <row r="205" spans="1:12" s="2" customFormat="1" ht="24.95" customHeight="1" x14ac:dyDescent="0.25">
      <c r="A205" s="107">
        <v>196</v>
      </c>
      <c r="B205" s="92">
        <v>44232</v>
      </c>
      <c r="C205" s="170" t="s">
        <v>805</v>
      </c>
      <c r="D205" s="91" t="s">
        <v>494</v>
      </c>
      <c r="E205" s="185" t="s">
        <v>106</v>
      </c>
      <c r="F205" s="186">
        <v>2860.16</v>
      </c>
      <c r="G205" s="93" t="s">
        <v>810</v>
      </c>
      <c r="H205" s="108">
        <v>44263</v>
      </c>
      <c r="L205" s="36"/>
    </row>
    <row r="206" spans="1:12" s="2" customFormat="1" ht="24.95" customHeight="1" x14ac:dyDescent="0.25">
      <c r="A206" s="107">
        <v>197</v>
      </c>
      <c r="B206" s="92">
        <v>44218</v>
      </c>
      <c r="C206" s="170" t="s">
        <v>806</v>
      </c>
      <c r="D206" s="91" t="s">
        <v>494</v>
      </c>
      <c r="E206" s="185" t="s">
        <v>106</v>
      </c>
      <c r="F206" s="186">
        <v>2331.96</v>
      </c>
      <c r="G206" s="93" t="s">
        <v>811</v>
      </c>
      <c r="H206" s="108">
        <v>44263</v>
      </c>
      <c r="L206" s="36"/>
    </row>
    <row r="207" spans="1:12" s="2" customFormat="1" ht="24.95" customHeight="1" x14ac:dyDescent="0.25">
      <c r="A207" s="107">
        <v>198</v>
      </c>
      <c r="B207" s="92">
        <v>44228</v>
      </c>
      <c r="C207" s="170" t="s">
        <v>807</v>
      </c>
      <c r="D207" s="91" t="s">
        <v>675</v>
      </c>
      <c r="E207" s="185" t="s">
        <v>107</v>
      </c>
      <c r="F207" s="186">
        <v>1102.5</v>
      </c>
      <c r="G207" s="93" t="s">
        <v>812</v>
      </c>
      <c r="H207" s="108">
        <v>44263</v>
      </c>
      <c r="L207" s="36"/>
    </row>
    <row r="208" spans="1:12" s="2" customFormat="1" ht="24.95" customHeight="1" x14ac:dyDescent="0.25">
      <c r="A208" s="107">
        <v>199</v>
      </c>
      <c r="B208" s="92">
        <v>44228</v>
      </c>
      <c r="C208" s="170" t="s">
        <v>808</v>
      </c>
      <c r="D208" s="91" t="s">
        <v>681</v>
      </c>
      <c r="E208" s="185" t="s">
        <v>106</v>
      </c>
      <c r="F208" s="186">
        <v>3924</v>
      </c>
      <c r="G208" s="93" t="s">
        <v>813</v>
      </c>
      <c r="H208" s="108">
        <v>44263</v>
      </c>
      <c r="L208" s="36"/>
    </row>
    <row r="209" spans="1:12" s="2" customFormat="1" ht="24.95" customHeight="1" x14ac:dyDescent="0.25">
      <c r="A209" s="107">
        <v>200</v>
      </c>
      <c r="B209" s="92">
        <v>44228</v>
      </c>
      <c r="C209" s="170" t="s">
        <v>809</v>
      </c>
      <c r="D209" s="91" t="s">
        <v>757</v>
      </c>
      <c r="E209" s="185" t="s">
        <v>107</v>
      </c>
      <c r="F209" s="186">
        <v>1087.67</v>
      </c>
      <c r="G209" s="93" t="s">
        <v>814</v>
      </c>
      <c r="H209" s="108">
        <v>44263</v>
      </c>
      <c r="L209" s="36"/>
    </row>
    <row r="210" spans="1:12" s="2" customFormat="1" ht="24.95" customHeight="1" x14ac:dyDescent="0.25">
      <c r="A210" s="107">
        <v>201</v>
      </c>
      <c r="B210" s="92">
        <v>44229</v>
      </c>
      <c r="C210" s="170" t="s">
        <v>816</v>
      </c>
      <c r="D210" s="91" t="s">
        <v>768</v>
      </c>
      <c r="E210" s="185" t="s">
        <v>107</v>
      </c>
      <c r="F210" s="186">
        <v>9973.33</v>
      </c>
      <c r="G210" s="93" t="s">
        <v>815</v>
      </c>
      <c r="H210" s="108">
        <v>44264</v>
      </c>
      <c r="L210" s="36"/>
    </row>
    <row r="211" spans="1:12" s="2" customFormat="1" ht="24.95" customHeight="1" x14ac:dyDescent="0.25">
      <c r="A211" s="107">
        <v>202</v>
      </c>
      <c r="B211" s="92">
        <v>44204</v>
      </c>
      <c r="C211" s="170" t="s">
        <v>817</v>
      </c>
      <c r="D211" s="91" t="s">
        <v>652</v>
      </c>
      <c r="E211" s="185" t="s">
        <v>107</v>
      </c>
      <c r="F211" s="186">
        <v>2380</v>
      </c>
      <c r="G211" s="93" t="s">
        <v>820</v>
      </c>
      <c r="H211" s="108">
        <v>44264</v>
      </c>
      <c r="L211" s="36"/>
    </row>
    <row r="212" spans="1:12" s="2" customFormat="1" ht="24.95" customHeight="1" x14ac:dyDescent="0.25">
      <c r="A212" s="107">
        <v>203</v>
      </c>
      <c r="B212" s="92">
        <v>44249</v>
      </c>
      <c r="C212" s="170">
        <v>345526</v>
      </c>
      <c r="D212" s="91" t="s">
        <v>492</v>
      </c>
      <c r="E212" s="185" t="s">
        <v>117</v>
      </c>
      <c r="F212" s="186">
        <v>325</v>
      </c>
      <c r="G212" s="93" t="s">
        <v>821</v>
      </c>
      <c r="H212" s="108">
        <v>44264</v>
      </c>
      <c r="L212" s="36"/>
    </row>
    <row r="213" spans="1:12" s="2" customFormat="1" ht="24.95" customHeight="1" x14ac:dyDescent="0.25">
      <c r="A213" s="107">
        <v>204</v>
      </c>
      <c r="B213" s="92">
        <v>44249</v>
      </c>
      <c r="C213" s="170">
        <v>345431</v>
      </c>
      <c r="D213" s="91" t="s">
        <v>492</v>
      </c>
      <c r="E213" s="185" t="s">
        <v>117</v>
      </c>
      <c r="F213" s="186">
        <v>325</v>
      </c>
      <c r="G213" s="93" t="s">
        <v>822</v>
      </c>
      <c r="H213" s="108">
        <v>44264</v>
      </c>
      <c r="L213" s="36"/>
    </row>
    <row r="214" spans="1:12" s="2" customFormat="1" ht="24.95" customHeight="1" x14ac:dyDescent="0.25">
      <c r="A214" s="107">
        <v>205</v>
      </c>
      <c r="B214" s="92">
        <v>44204</v>
      </c>
      <c r="C214" s="170" t="s">
        <v>818</v>
      </c>
      <c r="D214" s="91" t="s">
        <v>497</v>
      </c>
      <c r="E214" s="185" t="s">
        <v>106</v>
      </c>
      <c r="F214" s="186">
        <v>1837.04</v>
      </c>
      <c r="G214" s="93" t="s">
        <v>823</v>
      </c>
      <c r="H214" s="108">
        <v>44264</v>
      </c>
      <c r="L214" s="36"/>
    </row>
    <row r="215" spans="1:12" s="2" customFormat="1" ht="24.95" customHeight="1" x14ac:dyDescent="0.25">
      <c r="A215" s="107">
        <v>206</v>
      </c>
      <c r="B215" s="92">
        <v>44229</v>
      </c>
      <c r="C215" s="170" t="s">
        <v>819</v>
      </c>
      <c r="D215" s="91" t="s">
        <v>488</v>
      </c>
      <c r="E215" s="185" t="s">
        <v>106</v>
      </c>
      <c r="F215" s="186">
        <v>1000</v>
      </c>
      <c r="G215" s="93" t="s">
        <v>824</v>
      </c>
      <c r="H215" s="108">
        <v>44264</v>
      </c>
      <c r="L215" s="36"/>
    </row>
    <row r="216" spans="1:12" s="2" customFormat="1" ht="24.95" customHeight="1" x14ac:dyDescent="0.25">
      <c r="A216" s="107">
        <v>207</v>
      </c>
      <c r="B216" s="92">
        <v>44216</v>
      </c>
      <c r="C216" s="170" t="s">
        <v>826</v>
      </c>
      <c r="D216" s="91" t="s">
        <v>768</v>
      </c>
      <c r="E216" s="185" t="s">
        <v>107</v>
      </c>
      <c r="F216" s="186">
        <v>4374</v>
      </c>
      <c r="G216" s="93" t="s">
        <v>825</v>
      </c>
      <c r="H216" s="108">
        <v>44265</v>
      </c>
      <c r="L216" s="36"/>
    </row>
    <row r="217" spans="1:12" s="2" customFormat="1" ht="24.95" customHeight="1" x14ac:dyDescent="0.25">
      <c r="A217" s="107">
        <v>208</v>
      </c>
      <c r="B217" s="92">
        <v>44224</v>
      </c>
      <c r="C217" s="170" t="s">
        <v>828</v>
      </c>
      <c r="D217" s="91" t="s">
        <v>681</v>
      </c>
      <c r="E217" s="185" t="s">
        <v>106</v>
      </c>
      <c r="F217" s="186">
        <v>784.8</v>
      </c>
      <c r="G217" s="93" t="s">
        <v>827</v>
      </c>
      <c r="H217" s="108">
        <v>44266</v>
      </c>
      <c r="L217" s="36"/>
    </row>
    <row r="218" spans="1:12" s="2" customFormat="1" ht="24.95" customHeight="1" x14ac:dyDescent="0.25">
      <c r="A218" s="107">
        <v>209</v>
      </c>
      <c r="B218" s="92">
        <v>44251</v>
      </c>
      <c r="C218" s="170">
        <v>346019</v>
      </c>
      <c r="D218" s="91" t="s">
        <v>492</v>
      </c>
      <c r="E218" s="185" t="s">
        <v>117</v>
      </c>
      <c r="F218" s="186">
        <v>275</v>
      </c>
      <c r="G218" s="93" t="s">
        <v>830</v>
      </c>
      <c r="H218" s="108">
        <v>44266</v>
      </c>
      <c r="L218" s="36"/>
    </row>
    <row r="219" spans="1:12" s="2" customFormat="1" ht="24.95" customHeight="1" x14ac:dyDescent="0.25">
      <c r="A219" s="107">
        <v>210</v>
      </c>
      <c r="B219" s="92">
        <v>44221</v>
      </c>
      <c r="C219" s="170">
        <v>143648</v>
      </c>
      <c r="D219" s="91" t="s">
        <v>829</v>
      </c>
      <c r="E219" s="185" t="s">
        <v>106</v>
      </c>
      <c r="F219" s="186">
        <v>1022</v>
      </c>
      <c r="G219" s="93" t="s">
        <v>831</v>
      </c>
      <c r="H219" s="108">
        <v>44266</v>
      </c>
      <c r="L219" s="36"/>
    </row>
    <row r="220" spans="1:12" s="2" customFormat="1" ht="24.95" customHeight="1" x14ac:dyDescent="0.25">
      <c r="A220" s="107">
        <v>211</v>
      </c>
      <c r="B220" s="92">
        <v>44252</v>
      </c>
      <c r="C220" s="170">
        <v>346274</v>
      </c>
      <c r="D220" s="91" t="s">
        <v>492</v>
      </c>
      <c r="E220" s="185" t="s">
        <v>117</v>
      </c>
      <c r="F220" s="186">
        <v>6075.64</v>
      </c>
      <c r="G220" s="93" t="s">
        <v>832</v>
      </c>
      <c r="H220" s="108">
        <v>44267</v>
      </c>
      <c r="L220" s="36"/>
    </row>
    <row r="221" spans="1:12" s="2" customFormat="1" ht="24.95" customHeight="1" x14ac:dyDescent="0.25">
      <c r="A221" s="107">
        <v>212</v>
      </c>
      <c r="B221" s="92">
        <v>44222</v>
      </c>
      <c r="C221" s="170" t="s">
        <v>924</v>
      </c>
      <c r="D221" s="91" t="s">
        <v>494</v>
      </c>
      <c r="E221" s="185" t="s">
        <v>106</v>
      </c>
      <c r="F221" s="186">
        <v>2490.12</v>
      </c>
      <c r="G221" s="93" t="s">
        <v>833</v>
      </c>
      <c r="H221" s="108">
        <v>44267</v>
      </c>
      <c r="L221" s="36"/>
    </row>
    <row r="222" spans="1:12" s="2" customFormat="1" ht="24.95" customHeight="1" x14ac:dyDescent="0.25">
      <c r="A222" s="107">
        <v>213</v>
      </c>
      <c r="B222" s="92">
        <v>44254</v>
      </c>
      <c r="C222" s="170">
        <v>346693</v>
      </c>
      <c r="D222" s="91" t="s">
        <v>492</v>
      </c>
      <c r="E222" s="185" t="s">
        <v>117</v>
      </c>
      <c r="F222" s="186">
        <v>3433.47</v>
      </c>
      <c r="G222" s="93" t="s">
        <v>834</v>
      </c>
      <c r="H222" s="108">
        <v>44270</v>
      </c>
      <c r="L222" s="36"/>
    </row>
    <row r="223" spans="1:12" s="2" customFormat="1" ht="24.95" customHeight="1" x14ac:dyDescent="0.25">
      <c r="A223" s="107">
        <v>214</v>
      </c>
      <c r="B223" s="92">
        <v>44239</v>
      </c>
      <c r="C223" s="170" t="s">
        <v>835</v>
      </c>
      <c r="D223" s="91" t="s">
        <v>494</v>
      </c>
      <c r="E223" s="185" t="s">
        <v>106</v>
      </c>
      <c r="F223" s="186">
        <v>2707.6</v>
      </c>
      <c r="G223" s="93" t="s">
        <v>838</v>
      </c>
      <c r="H223" s="108">
        <v>44270</v>
      </c>
      <c r="L223" s="36"/>
    </row>
    <row r="224" spans="1:12" s="2" customFormat="1" ht="24.95" customHeight="1" x14ac:dyDescent="0.25">
      <c r="A224" s="107">
        <v>215</v>
      </c>
      <c r="B224" s="92">
        <v>44254</v>
      </c>
      <c r="C224" s="170">
        <v>346616</v>
      </c>
      <c r="D224" s="91" t="s">
        <v>492</v>
      </c>
      <c r="E224" s="185" t="s">
        <v>117</v>
      </c>
      <c r="F224" s="186">
        <v>5293.99</v>
      </c>
      <c r="G224" s="93" t="s">
        <v>839</v>
      </c>
      <c r="H224" s="108">
        <v>44270</v>
      </c>
      <c r="L224" s="36"/>
    </row>
    <row r="225" spans="1:12" s="2" customFormat="1" ht="24.95" customHeight="1" x14ac:dyDescent="0.25">
      <c r="A225" s="107">
        <v>216</v>
      </c>
      <c r="B225" s="92">
        <v>44254</v>
      </c>
      <c r="C225" s="170">
        <v>346847</v>
      </c>
      <c r="D225" s="91" t="s">
        <v>492</v>
      </c>
      <c r="E225" s="185" t="s">
        <v>117</v>
      </c>
      <c r="F225" s="186">
        <v>425</v>
      </c>
      <c r="G225" s="93" t="s">
        <v>840</v>
      </c>
      <c r="H225" s="108">
        <v>44270</v>
      </c>
      <c r="L225" s="36"/>
    </row>
    <row r="226" spans="1:12" s="2" customFormat="1" ht="24.95" customHeight="1" x14ac:dyDescent="0.25">
      <c r="A226" s="107">
        <v>217</v>
      </c>
      <c r="B226" s="92">
        <v>44209</v>
      </c>
      <c r="C226" s="170">
        <v>55264</v>
      </c>
      <c r="D226" s="91" t="s">
        <v>497</v>
      </c>
      <c r="E226" s="185" t="s">
        <v>106</v>
      </c>
      <c r="F226" s="186">
        <v>531.9</v>
      </c>
      <c r="G226" s="93" t="s">
        <v>841</v>
      </c>
      <c r="H226" s="108">
        <v>44270</v>
      </c>
      <c r="L226" s="36"/>
    </row>
    <row r="227" spans="1:12" s="2" customFormat="1" ht="24.95" customHeight="1" x14ac:dyDescent="0.25">
      <c r="A227" s="107">
        <v>218</v>
      </c>
      <c r="B227" s="92">
        <v>44224</v>
      </c>
      <c r="C227" s="170" t="s">
        <v>925</v>
      </c>
      <c r="D227" s="91" t="s">
        <v>497</v>
      </c>
      <c r="E227" s="185" t="s">
        <v>106</v>
      </c>
      <c r="F227" s="186">
        <v>436.25</v>
      </c>
      <c r="G227" s="93" t="s">
        <v>842</v>
      </c>
      <c r="H227" s="108">
        <v>44270</v>
      </c>
      <c r="L227" s="36"/>
    </row>
    <row r="228" spans="1:12" s="2" customFormat="1" ht="24.95" customHeight="1" x14ac:dyDescent="0.25">
      <c r="A228" s="107">
        <v>219</v>
      </c>
      <c r="B228" s="92">
        <v>44228</v>
      </c>
      <c r="C228" s="170">
        <v>2859387</v>
      </c>
      <c r="D228" s="91" t="s">
        <v>523</v>
      </c>
      <c r="E228" s="185" t="s">
        <v>107</v>
      </c>
      <c r="F228" s="186">
        <v>1060.8</v>
      </c>
      <c r="G228" s="93" t="s">
        <v>843</v>
      </c>
      <c r="H228" s="108">
        <v>44270</v>
      </c>
      <c r="L228" s="36"/>
    </row>
    <row r="229" spans="1:12" s="2" customFormat="1" ht="24.95" customHeight="1" x14ac:dyDescent="0.25">
      <c r="A229" s="107">
        <v>220</v>
      </c>
      <c r="B229" s="92">
        <v>44228</v>
      </c>
      <c r="C229" s="170" t="s">
        <v>836</v>
      </c>
      <c r="D229" s="91" t="s">
        <v>681</v>
      </c>
      <c r="E229" s="185" t="s">
        <v>106</v>
      </c>
      <c r="F229" s="186">
        <v>3924</v>
      </c>
      <c r="G229" s="93" t="s">
        <v>844</v>
      </c>
      <c r="H229" s="108">
        <v>44270</v>
      </c>
      <c r="L229" s="36"/>
    </row>
    <row r="230" spans="1:12" s="2" customFormat="1" ht="24.95" customHeight="1" x14ac:dyDescent="0.25">
      <c r="A230" s="107">
        <v>221</v>
      </c>
      <c r="B230" s="92">
        <v>44228</v>
      </c>
      <c r="C230" s="170" t="s">
        <v>837</v>
      </c>
      <c r="D230" s="91" t="s">
        <v>757</v>
      </c>
      <c r="E230" s="185" t="s">
        <v>107</v>
      </c>
      <c r="F230" s="186">
        <v>1087.67</v>
      </c>
      <c r="G230" s="93" t="s">
        <v>845</v>
      </c>
      <c r="H230" s="108">
        <v>44270</v>
      </c>
      <c r="L230" s="36"/>
    </row>
    <row r="231" spans="1:12" s="2" customFormat="1" ht="24.95" customHeight="1" x14ac:dyDescent="0.25">
      <c r="A231" s="107">
        <v>222</v>
      </c>
      <c r="B231" s="92">
        <v>44229</v>
      </c>
      <c r="C231" s="170" t="s">
        <v>847</v>
      </c>
      <c r="D231" s="91" t="s">
        <v>484</v>
      </c>
      <c r="E231" s="185" t="s">
        <v>107</v>
      </c>
      <c r="F231" s="186">
        <v>9973.34</v>
      </c>
      <c r="G231" s="93" t="s">
        <v>846</v>
      </c>
      <c r="H231" s="108">
        <v>44271</v>
      </c>
      <c r="L231" s="36"/>
    </row>
    <row r="232" spans="1:12" s="2" customFormat="1" ht="24.95" customHeight="1" x14ac:dyDescent="0.25">
      <c r="A232" s="107">
        <v>223</v>
      </c>
      <c r="B232" s="92">
        <v>44243</v>
      </c>
      <c r="C232" s="170">
        <v>609747</v>
      </c>
      <c r="D232" s="91" t="s">
        <v>481</v>
      </c>
      <c r="E232" s="185" t="s">
        <v>106</v>
      </c>
      <c r="F232" s="186">
        <v>2885</v>
      </c>
      <c r="G232" s="93" t="s">
        <v>849</v>
      </c>
      <c r="H232" s="108">
        <v>44271</v>
      </c>
      <c r="L232" s="36"/>
    </row>
    <row r="233" spans="1:12" s="2" customFormat="1" ht="24.95" customHeight="1" x14ac:dyDescent="0.25">
      <c r="A233" s="107">
        <v>224</v>
      </c>
      <c r="B233" s="92">
        <v>44229</v>
      </c>
      <c r="C233" s="170" t="s">
        <v>848</v>
      </c>
      <c r="D233" s="91" t="s">
        <v>488</v>
      </c>
      <c r="E233" s="185" t="s">
        <v>106</v>
      </c>
      <c r="F233" s="186">
        <v>1000</v>
      </c>
      <c r="G233" s="93" t="s">
        <v>850</v>
      </c>
      <c r="H233" s="108">
        <v>44271</v>
      </c>
      <c r="L233" s="36"/>
    </row>
    <row r="234" spans="1:12" s="2" customFormat="1" ht="24.95" customHeight="1" x14ac:dyDescent="0.25">
      <c r="A234" s="107">
        <v>225</v>
      </c>
      <c r="B234" s="92">
        <v>44244</v>
      </c>
      <c r="C234" s="170" t="s">
        <v>926</v>
      </c>
      <c r="D234" s="91" t="s">
        <v>800</v>
      </c>
      <c r="E234" s="185" t="s">
        <v>107</v>
      </c>
      <c r="F234" s="186">
        <v>628.20000000000005</v>
      </c>
      <c r="G234" s="93" t="s">
        <v>851</v>
      </c>
      <c r="H234" s="108">
        <v>44272</v>
      </c>
      <c r="L234" s="36"/>
    </row>
    <row r="235" spans="1:12" s="2" customFormat="1" ht="24.95" customHeight="1" x14ac:dyDescent="0.25">
      <c r="A235" s="107">
        <v>226</v>
      </c>
      <c r="B235" s="92">
        <v>44244</v>
      </c>
      <c r="C235" s="170" t="s">
        <v>852</v>
      </c>
      <c r="D235" s="91" t="s">
        <v>853</v>
      </c>
      <c r="E235" s="185" t="s">
        <v>107</v>
      </c>
      <c r="F235" s="186">
        <v>976.66</v>
      </c>
      <c r="G235" s="93" t="s">
        <v>854</v>
      </c>
      <c r="H235" s="108">
        <v>44272</v>
      </c>
      <c r="L235" s="36"/>
    </row>
    <row r="236" spans="1:12" s="2" customFormat="1" ht="24.95" customHeight="1" x14ac:dyDescent="0.25">
      <c r="A236" s="107">
        <v>227</v>
      </c>
      <c r="B236" s="92">
        <v>44244</v>
      </c>
      <c r="C236" s="170" t="s">
        <v>927</v>
      </c>
      <c r="D236" s="91" t="s">
        <v>484</v>
      </c>
      <c r="E236" s="185" t="s">
        <v>107</v>
      </c>
      <c r="F236" s="186">
        <v>4830</v>
      </c>
      <c r="G236" s="93" t="s">
        <v>855</v>
      </c>
      <c r="H236" s="108">
        <v>44272</v>
      </c>
      <c r="L236" s="36"/>
    </row>
    <row r="237" spans="1:12" s="2" customFormat="1" ht="24.95" customHeight="1" x14ac:dyDescent="0.25">
      <c r="A237" s="107">
        <v>228</v>
      </c>
      <c r="B237" s="92">
        <v>44244</v>
      </c>
      <c r="C237" s="170">
        <v>9488</v>
      </c>
      <c r="D237" s="91" t="s">
        <v>538</v>
      </c>
      <c r="E237" s="185" t="s">
        <v>107</v>
      </c>
      <c r="F237" s="186">
        <v>1348.81</v>
      </c>
      <c r="G237" s="93" t="s">
        <v>856</v>
      </c>
      <c r="H237" s="108">
        <v>44272</v>
      </c>
      <c r="L237" s="36"/>
    </row>
    <row r="238" spans="1:12" s="2" customFormat="1" ht="24.95" customHeight="1" x14ac:dyDescent="0.25">
      <c r="A238" s="107">
        <v>229</v>
      </c>
      <c r="B238" s="92">
        <v>44228</v>
      </c>
      <c r="C238" s="170" t="s">
        <v>858</v>
      </c>
      <c r="D238" s="91" t="s">
        <v>638</v>
      </c>
      <c r="E238" s="185" t="s">
        <v>107</v>
      </c>
      <c r="F238" s="186">
        <v>798.93</v>
      </c>
      <c r="G238" s="93" t="s">
        <v>857</v>
      </c>
      <c r="H238" s="108">
        <v>44273</v>
      </c>
      <c r="L238" s="36"/>
    </row>
    <row r="239" spans="1:12" s="2" customFormat="1" ht="24.95" customHeight="1" x14ac:dyDescent="0.25">
      <c r="A239" s="107">
        <v>230</v>
      </c>
      <c r="B239" s="92">
        <v>44258</v>
      </c>
      <c r="C239" s="170">
        <v>347347</v>
      </c>
      <c r="D239" s="91" t="s">
        <v>492</v>
      </c>
      <c r="E239" s="185" t="s">
        <v>117</v>
      </c>
      <c r="F239" s="186">
        <v>2099.1999999999998</v>
      </c>
      <c r="G239" s="93" t="s">
        <v>861</v>
      </c>
      <c r="H239" s="108">
        <v>44273</v>
      </c>
      <c r="L239" s="36"/>
    </row>
    <row r="240" spans="1:12" s="2" customFormat="1" ht="24.95" customHeight="1" x14ac:dyDescent="0.25">
      <c r="A240" s="107">
        <v>231</v>
      </c>
      <c r="B240" s="92">
        <v>44228</v>
      </c>
      <c r="C240" s="170" t="s">
        <v>859</v>
      </c>
      <c r="D240" s="91" t="s">
        <v>497</v>
      </c>
      <c r="E240" s="185" t="s">
        <v>106</v>
      </c>
      <c r="F240" s="186">
        <v>1335.87</v>
      </c>
      <c r="G240" s="93" t="s">
        <v>862</v>
      </c>
      <c r="H240" s="108">
        <v>44273</v>
      </c>
      <c r="L240" s="36"/>
    </row>
    <row r="241" spans="1:12" s="2" customFormat="1" ht="24.95" customHeight="1" x14ac:dyDescent="0.25">
      <c r="A241" s="107">
        <v>232</v>
      </c>
      <c r="B241" s="92">
        <v>44243</v>
      </c>
      <c r="C241" s="170" t="s">
        <v>860</v>
      </c>
      <c r="D241" s="91" t="s">
        <v>497</v>
      </c>
      <c r="E241" s="185" t="s">
        <v>106</v>
      </c>
      <c r="F241" s="186">
        <v>1574.45</v>
      </c>
      <c r="G241" s="93" t="s">
        <v>863</v>
      </c>
      <c r="H241" s="108">
        <v>44273</v>
      </c>
      <c r="L241" s="36"/>
    </row>
    <row r="242" spans="1:12" s="2" customFormat="1" ht="24.95" customHeight="1" x14ac:dyDescent="0.25">
      <c r="A242" s="107">
        <v>233</v>
      </c>
      <c r="B242" s="92">
        <v>44214</v>
      </c>
      <c r="C242" s="170" t="s">
        <v>864</v>
      </c>
      <c r="D242" s="91" t="s">
        <v>471</v>
      </c>
      <c r="E242" s="185" t="s">
        <v>106</v>
      </c>
      <c r="F242" s="186">
        <v>2697.48</v>
      </c>
      <c r="G242" s="93" t="s">
        <v>470</v>
      </c>
      <c r="H242" s="108">
        <v>44274</v>
      </c>
      <c r="L242" s="36"/>
    </row>
    <row r="243" spans="1:12" s="2" customFormat="1" ht="24.95" customHeight="1" x14ac:dyDescent="0.25">
      <c r="A243" s="107">
        <v>234</v>
      </c>
      <c r="B243" s="92">
        <v>44244</v>
      </c>
      <c r="C243" s="170" t="s">
        <v>866</v>
      </c>
      <c r="D243" s="91" t="s">
        <v>853</v>
      </c>
      <c r="E243" s="185" t="s">
        <v>106</v>
      </c>
      <c r="F243" s="186">
        <v>580</v>
      </c>
      <c r="G243" s="93" t="s">
        <v>865</v>
      </c>
      <c r="H243" s="108">
        <v>44274</v>
      </c>
      <c r="L243" s="36"/>
    </row>
    <row r="244" spans="1:12" s="2" customFormat="1" ht="24.95" customHeight="1" x14ac:dyDescent="0.25">
      <c r="A244" s="107">
        <v>235</v>
      </c>
      <c r="B244" s="92">
        <v>44214</v>
      </c>
      <c r="C244" s="170" t="s">
        <v>867</v>
      </c>
      <c r="D244" s="91" t="s">
        <v>497</v>
      </c>
      <c r="E244" s="181" t="s">
        <v>106</v>
      </c>
      <c r="F244" s="182">
        <v>366.42</v>
      </c>
      <c r="G244" s="93" t="s">
        <v>868</v>
      </c>
      <c r="H244" s="108">
        <v>44274</v>
      </c>
      <c r="L244" s="36"/>
    </row>
    <row r="245" spans="1:12" s="2" customFormat="1" ht="24.95" customHeight="1" x14ac:dyDescent="0.25">
      <c r="A245" s="107">
        <v>236</v>
      </c>
      <c r="B245" s="92">
        <v>44259</v>
      </c>
      <c r="C245" s="170">
        <v>347521</v>
      </c>
      <c r="D245" s="91" t="s">
        <v>492</v>
      </c>
      <c r="E245" s="185" t="s">
        <v>117</v>
      </c>
      <c r="F245" s="186">
        <v>5813.16</v>
      </c>
      <c r="G245" s="93" t="s">
        <v>869</v>
      </c>
      <c r="H245" s="108">
        <v>44274</v>
      </c>
      <c r="L245" s="36"/>
    </row>
    <row r="246" spans="1:12" s="2" customFormat="1" ht="24.95" customHeight="1" x14ac:dyDescent="0.25">
      <c r="A246" s="107">
        <v>237</v>
      </c>
      <c r="B246" s="92">
        <v>44230</v>
      </c>
      <c r="C246" s="170" t="s">
        <v>871</v>
      </c>
      <c r="D246" s="91" t="s">
        <v>494</v>
      </c>
      <c r="E246" s="185" t="s">
        <v>106</v>
      </c>
      <c r="F246" s="186">
        <v>1176.48</v>
      </c>
      <c r="G246" s="93" t="s">
        <v>870</v>
      </c>
      <c r="H246" s="108">
        <v>44277</v>
      </c>
      <c r="L246" s="36"/>
    </row>
    <row r="247" spans="1:12" s="2" customFormat="1" ht="24.95" customHeight="1" x14ac:dyDescent="0.25">
      <c r="A247" s="107">
        <v>238</v>
      </c>
      <c r="B247" s="92">
        <v>44246</v>
      </c>
      <c r="C247" s="170" t="s">
        <v>872</v>
      </c>
      <c r="D247" s="91" t="s">
        <v>494</v>
      </c>
      <c r="E247" s="185" t="s">
        <v>106</v>
      </c>
      <c r="F247" s="186">
        <v>2707.6</v>
      </c>
      <c r="G247" s="93" t="s">
        <v>875</v>
      </c>
      <c r="H247" s="108">
        <v>44277</v>
      </c>
      <c r="L247" s="36"/>
    </row>
    <row r="248" spans="1:12" s="2" customFormat="1" ht="24.95" customHeight="1" x14ac:dyDescent="0.25">
      <c r="A248" s="107">
        <v>239</v>
      </c>
      <c r="B248" s="92">
        <v>44215</v>
      </c>
      <c r="C248" s="170">
        <v>188282</v>
      </c>
      <c r="D248" s="91" t="s">
        <v>873</v>
      </c>
      <c r="E248" s="185" t="s">
        <v>106</v>
      </c>
      <c r="F248" s="186">
        <v>3218.5</v>
      </c>
      <c r="G248" s="93" t="s">
        <v>876</v>
      </c>
      <c r="H248" s="108">
        <v>44277</v>
      </c>
      <c r="L248" s="36"/>
    </row>
    <row r="249" spans="1:12" s="2" customFormat="1" ht="24.95" customHeight="1" x14ac:dyDescent="0.25">
      <c r="A249" s="107">
        <v>240</v>
      </c>
      <c r="B249" s="92">
        <v>44232</v>
      </c>
      <c r="C249" s="170" t="s">
        <v>874</v>
      </c>
      <c r="D249" s="91" t="s">
        <v>494</v>
      </c>
      <c r="E249" s="185" t="s">
        <v>106</v>
      </c>
      <c r="F249" s="186">
        <v>2860.16</v>
      </c>
      <c r="G249" s="93" t="s">
        <v>877</v>
      </c>
      <c r="H249" s="108">
        <v>44277</v>
      </c>
      <c r="L249" s="36"/>
    </row>
    <row r="250" spans="1:12" s="2" customFormat="1" ht="24.95" customHeight="1" x14ac:dyDescent="0.25">
      <c r="A250" s="107">
        <v>241</v>
      </c>
      <c r="B250" s="92">
        <v>44244</v>
      </c>
      <c r="C250" s="170" t="s">
        <v>928</v>
      </c>
      <c r="D250" s="91" t="s">
        <v>484</v>
      </c>
      <c r="E250" s="185" t="s">
        <v>107</v>
      </c>
      <c r="F250" s="186">
        <v>4830</v>
      </c>
      <c r="G250" s="93" t="s">
        <v>878</v>
      </c>
      <c r="H250" s="108">
        <v>44279</v>
      </c>
      <c r="L250" s="36"/>
    </row>
    <row r="251" spans="1:12" s="2" customFormat="1" ht="24.95" customHeight="1" x14ac:dyDescent="0.25">
      <c r="A251" s="107">
        <v>242</v>
      </c>
      <c r="B251" s="92">
        <v>44244</v>
      </c>
      <c r="C251" s="170" t="s">
        <v>879</v>
      </c>
      <c r="D251" s="91" t="s">
        <v>853</v>
      </c>
      <c r="E251" s="185" t="s">
        <v>107</v>
      </c>
      <c r="F251" s="186">
        <v>976.67</v>
      </c>
      <c r="G251" s="93" t="s">
        <v>881</v>
      </c>
      <c r="H251" s="108">
        <v>44279</v>
      </c>
      <c r="L251" s="36"/>
    </row>
    <row r="252" spans="1:12" s="2" customFormat="1" ht="24.95" customHeight="1" x14ac:dyDescent="0.25">
      <c r="A252" s="107">
        <v>243</v>
      </c>
      <c r="B252" s="92">
        <v>44244</v>
      </c>
      <c r="C252" s="170" t="s">
        <v>929</v>
      </c>
      <c r="D252" s="91" t="s">
        <v>800</v>
      </c>
      <c r="E252" s="185" t="s">
        <v>107</v>
      </c>
      <c r="F252" s="186">
        <v>628.20000000000005</v>
      </c>
      <c r="G252" s="93" t="s">
        <v>882</v>
      </c>
      <c r="H252" s="108">
        <v>44279</v>
      </c>
      <c r="L252" s="36"/>
    </row>
    <row r="253" spans="1:12" s="2" customFormat="1" ht="24.95" customHeight="1" x14ac:dyDescent="0.25">
      <c r="A253" s="107">
        <v>244</v>
      </c>
      <c r="B253" s="92">
        <v>44251</v>
      </c>
      <c r="C253" s="170" t="s">
        <v>880</v>
      </c>
      <c r="D253" s="91" t="s">
        <v>488</v>
      </c>
      <c r="E253" s="185" t="s">
        <v>107</v>
      </c>
      <c r="F253" s="186">
        <v>4067.2</v>
      </c>
      <c r="G253" s="93" t="s">
        <v>883</v>
      </c>
      <c r="H253" s="108">
        <v>44279</v>
      </c>
      <c r="L253" s="36"/>
    </row>
    <row r="254" spans="1:12" s="2" customFormat="1" ht="24.95" customHeight="1" x14ac:dyDescent="0.25">
      <c r="A254" s="107">
        <v>245</v>
      </c>
      <c r="B254" s="92">
        <v>44264</v>
      </c>
      <c r="C254" s="170">
        <v>348227</v>
      </c>
      <c r="D254" s="91" t="s">
        <v>492</v>
      </c>
      <c r="E254" s="185" t="s">
        <v>117</v>
      </c>
      <c r="F254" s="186">
        <v>300</v>
      </c>
      <c r="G254" s="93" t="s">
        <v>884</v>
      </c>
      <c r="H254" s="108">
        <v>44279</v>
      </c>
      <c r="L254" s="36"/>
    </row>
    <row r="255" spans="1:12" s="2" customFormat="1" ht="24.95" customHeight="1" x14ac:dyDescent="0.25">
      <c r="A255" s="107">
        <v>246</v>
      </c>
      <c r="B255" s="92">
        <v>44265</v>
      </c>
      <c r="C255" s="170">
        <v>348434</v>
      </c>
      <c r="D255" s="91" t="s">
        <v>492</v>
      </c>
      <c r="E255" s="185" t="s">
        <v>117</v>
      </c>
      <c r="F255" s="186">
        <v>6340.05</v>
      </c>
      <c r="G255" s="93" t="s">
        <v>885</v>
      </c>
      <c r="H255" s="108">
        <v>44280</v>
      </c>
      <c r="L255" s="36"/>
    </row>
    <row r="256" spans="1:12" s="2" customFormat="1" ht="24.95" customHeight="1" x14ac:dyDescent="0.25">
      <c r="A256" s="107">
        <v>247</v>
      </c>
      <c r="B256" s="92">
        <v>44250</v>
      </c>
      <c r="C256" s="170">
        <v>15639</v>
      </c>
      <c r="D256" s="91" t="s">
        <v>886</v>
      </c>
      <c r="E256" s="185" t="s">
        <v>107</v>
      </c>
      <c r="F256" s="186">
        <v>1016</v>
      </c>
      <c r="G256" s="93" t="s">
        <v>887</v>
      </c>
      <c r="H256" s="108">
        <v>44280</v>
      </c>
      <c r="L256" s="36"/>
    </row>
    <row r="257" spans="1:12" s="2" customFormat="1" ht="24.95" customHeight="1" x14ac:dyDescent="0.25">
      <c r="A257" s="107">
        <v>248</v>
      </c>
      <c r="B257" s="92">
        <v>44256</v>
      </c>
      <c r="C257" s="170">
        <v>62415492</v>
      </c>
      <c r="D257" s="91" t="s">
        <v>590</v>
      </c>
      <c r="E257" s="185" t="s">
        <v>439</v>
      </c>
      <c r="F257" s="186">
        <v>35193.94</v>
      </c>
      <c r="G257" s="93" t="s">
        <v>888</v>
      </c>
      <c r="H257" s="108">
        <v>44280</v>
      </c>
      <c r="L257" s="36"/>
    </row>
    <row r="258" spans="1:12" s="2" customFormat="1" ht="24.95" customHeight="1" x14ac:dyDescent="0.25">
      <c r="A258" s="107">
        <v>249</v>
      </c>
      <c r="B258" s="92">
        <v>44245</v>
      </c>
      <c r="C258" s="170">
        <v>101173</v>
      </c>
      <c r="D258" s="91" t="s">
        <v>573</v>
      </c>
      <c r="E258" s="185" t="s">
        <v>107</v>
      </c>
      <c r="F258" s="186">
        <v>717.12</v>
      </c>
      <c r="G258" s="93" t="s">
        <v>889</v>
      </c>
      <c r="H258" s="108">
        <v>44280</v>
      </c>
      <c r="L258" s="36"/>
    </row>
    <row r="259" spans="1:12" s="2" customFormat="1" ht="24.95" customHeight="1" x14ac:dyDescent="0.25">
      <c r="A259" s="107">
        <v>250</v>
      </c>
      <c r="B259" s="92">
        <v>44266</v>
      </c>
      <c r="C259" s="170">
        <v>348653</v>
      </c>
      <c r="D259" s="91" t="s">
        <v>492</v>
      </c>
      <c r="E259" s="185" t="s">
        <v>117</v>
      </c>
      <c r="F259" s="186">
        <v>350</v>
      </c>
      <c r="G259" s="93" t="s">
        <v>890</v>
      </c>
      <c r="H259" s="108">
        <v>44281</v>
      </c>
      <c r="L259" s="36"/>
    </row>
    <row r="260" spans="1:12" s="2" customFormat="1" ht="24.95" customHeight="1" x14ac:dyDescent="0.25">
      <c r="A260" s="107">
        <v>251</v>
      </c>
      <c r="B260" s="92">
        <v>44251</v>
      </c>
      <c r="C260" s="170" t="s">
        <v>891</v>
      </c>
      <c r="D260" s="91" t="s">
        <v>486</v>
      </c>
      <c r="E260" s="185" t="s">
        <v>106</v>
      </c>
      <c r="F260" s="186">
        <v>1608.25</v>
      </c>
      <c r="G260" s="93" t="s">
        <v>893</v>
      </c>
      <c r="H260" s="108">
        <v>44281</v>
      </c>
      <c r="L260" s="36"/>
    </row>
    <row r="261" spans="1:12" s="2" customFormat="1" ht="24.95" customHeight="1" x14ac:dyDescent="0.25">
      <c r="A261" s="107">
        <v>252</v>
      </c>
      <c r="B261" s="92">
        <v>44251</v>
      </c>
      <c r="C261" s="170">
        <v>10767</v>
      </c>
      <c r="D261" s="91" t="s">
        <v>892</v>
      </c>
      <c r="E261" s="185" t="s">
        <v>106</v>
      </c>
      <c r="F261" s="186">
        <v>699.56</v>
      </c>
      <c r="G261" s="93" t="s">
        <v>894</v>
      </c>
      <c r="H261" s="108">
        <v>44281</v>
      </c>
      <c r="L261" s="36"/>
    </row>
    <row r="262" spans="1:12" s="2" customFormat="1" ht="24.95" customHeight="1" x14ac:dyDescent="0.25">
      <c r="A262" s="107">
        <v>253</v>
      </c>
      <c r="B262" s="92">
        <v>44267</v>
      </c>
      <c r="C262" s="170">
        <v>348768</v>
      </c>
      <c r="D262" s="91" t="s">
        <v>492</v>
      </c>
      <c r="E262" s="185" t="s">
        <v>117</v>
      </c>
      <c r="F262" s="186">
        <v>6075.64</v>
      </c>
      <c r="G262" s="93" t="s">
        <v>895</v>
      </c>
      <c r="H262" s="108">
        <v>44284</v>
      </c>
      <c r="L262" s="36"/>
    </row>
    <row r="263" spans="1:12" s="2" customFormat="1" ht="24.95" customHeight="1" x14ac:dyDescent="0.25">
      <c r="A263" s="107">
        <v>254</v>
      </c>
      <c r="B263" s="92">
        <v>44239</v>
      </c>
      <c r="C263" s="170" t="s">
        <v>896</v>
      </c>
      <c r="D263" s="91" t="s">
        <v>494</v>
      </c>
      <c r="E263" s="185" t="s">
        <v>106</v>
      </c>
      <c r="F263" s="186">
        <v>2707.6</v>
      </c>
      <c r="G263" s="93" t="s">
        <v>899</v>
      </c>
      <c r="H263" s="108">
        <v>44284</v>
      </c>
      <c r="L263" s="36"/>
    </row>
    <row r="264" spans="1:12" s="2" customFormat="1" ht="24.95" customHeight="1" x14ac:dyDescent="0.25">
      <c r="A264" s="107">
        <v>255</v>
      </c>
      <c r="B264" s="92">
        <v>44224</v>
      </c>
      <c r="C264" s="170" t="s">
        <v>897</v>
      </c>
      <c r="D264" s="91" t="s">
        <v>497</v>
      </c>
      <c r="E264" s="185" t="s">
        <v>106</v>
      </c>
      <c r="F264" s="186">
        <v>436.25</v>
      </c>
      <c r="G264" s="93" t="s">
        <v>900</v>
      </c>
      <c r="H264" s="108">
        <v>44284</v>
      </c>
      <c r="L264" s="36"/>
    </row>
    <row r="265" spans="1:12" s="2" customFormat="1" ht="24.95" customHeight="1" x14ac:dyDescent="0.25">
      <c r="A265" s="107">
        <v>256</v>
      </c>
      <c r="B265" s="92">
        <v>44256</v>
      </c>
      <c r="C265" s="170">
        <v>2706</v>
      </c>
      <c r="D265" s="91" t="s">
        <v>800</v>
      </c>
      <c r="E265" s="185" t="s">
        <v>107</v>
      </c>
      <c r="F265" s="186">
        <v>1256.4000000000001</v>
      </c>
      <c r="G265" s="93" t="s">
        <v>901</v>
      </c>
      <c r="H265" s="108">
        <v>44284</v>
      </c>
      <c r="L265" s="36"/>
    </row>
    <row r="266" spans="1:12" s="2" customFormat="1" ht="24.95" customHeight="1" x14ac:dyDescent="0.25">
      <c r="A266" s="107">
        <v>257</v>
      </c>
      <c r="B266" s="92">
        <v>44253</v>
      </c>
      <c r="C266" s="170">
        <v>3403</v>
      </c>
      <c r="D266" s="91" t="s">
        <v>898</v>
      </c>
      <c r="E266" s="185" t="s">
        <v>106</v>
      </c>
      <c r="F266" s="186">
        <v>2940</v>
      </c>
      <c r="G266" s="93" t="s">
        <v>902</v>
      </c>
      <c r="H266" s="108">
        <v>44284</v>
      </c>
      <c r="L266" s="36"/>
    </row>
    <row r="267" spans="1:12" s="2" customFormat="1" ht="24.95" customHeight="1" x14ac:dyDescent="0.25">
      <c r="A267" s="107">
        <v>258</v>
      </c>
      <c r="B267" s="92">
        <v>44257</v>
      </c>
      <c r="C267" s="170" t="s">
        <v>905</v>
      </c>
      <c r="D267" s="91" t="s">
        <v>904</v>
      </c>
      <c r="E267" s="185" t="s">
        <v>107</v>
      </c>
      <c r="F267" s="186">
        <v>545.48</v>
      </c>
      <c r="G267" s="93" t="s">
        <v>903</v>
      </c>
      <c r="H267" s="108">
        <v>44285</v>
      </c>
      <c r="L267" s="36"/>
    </row>
    <row r="268" spans="1:12" s="2" customFormat="1" ht="24.95" customHeight="1" x14ac:dyDescent="0.25">
      <c r="A268" s="107">
        <v>259</v>
      </c>
      <c r="B268" s="92">
        <v>44256</v>
      </c>
      <c r="C268" s="170">
        <v>200249185</v>
      </c>
      <c r="D268" s="91" t="s">
        <v>620</v>
      </c>
      <c r="E268" s="185" t="s">
        <v>439</v>
      </c>
      <c r="F268" s="186">
        <v>44259.03</v>
      </c>
      <c r="G268" s="93" t="s">
        <v>906</v>
      </c>
      <c r="H268" s="108">
        <v>44285</v>
      </c>
      <c r="L268" s="36"/>
    </row>
    <row r="269" spans="1:12" s="2" customFormat="1" ht="24.95" customHeight="1" x14ac:dyDescent="0.25">
      <c r="A269" s="107">
        <v>260</v>
      </c>
      <c r="B269" s="92">
        <v>44257</v>
      </c>
      <c r="C269" s="170" t="s">
        <v>907</v>
      </c>
      <c r="D269" s="91" t="s">
        <v>853</v>
      </c>
      <c r="E269" s="185" t="s">
        <v>107</v>
      </c>
      <c r="F269" s="186">
        <v>700.84</v>
      </c>
      <c r="G269" s="93" t="s">
        <v>908</v>
      </c>
      <c r="H269" s="108">
        <v>44285</v>
      </c>
      <c r="L269" s="36"/>
    </row>
    <row r="270" spans="1:12" s="2" customFormat="1" ht="24.95" customHeight="1" x14ac:dyDescent="0.25">
      <c r="A270" s="107">
        <v>261</v>
      </c>
      <c r="B270" s="92">
        <v>44274</v>
      </c>
      <c r="C270" s="170">
        <v>301</v>
      </c>
      <c r="D270" s="91" t="s">
        <v>473</v>
      </c>
      <c r="E270" s="185" t="s">
        <v>111</v>
      </c>
      <c r="F270" s="186">
        <v>73492.009999999995</v>
      </c>
      <c r="G270" s="93" t="s">
        <v>472</v>
      </c>
      <c r="H270" s="108">
        <v>44286</v>
      </c>
      <c r="L270" s="36"/>
    </row>
    <row r="271" spans="1:12" s="2" customFormat="1" ht="24.95" customHeight="1" x14ac:dyDescent="0.25">
      <c r="A271" s="107">
        <v>262</v>
      </c>
      <c r="B271" s="92">
        <v>44258</v>
      </c>
      <c r="C271" s="170">
        <v>6723</v>
      </c>
      <c r="D271" s="91" t="s">
        <v>609</v>
      </c>
      <c r="E271" s="185" t="s">
        <v>111</v>
      </c>
      <c r="F271" s="186">
        <v>98115.62</v>
      </c>
      <c r="G271" s="93" t="s">
        <v>610</v>
      </c>
      <c r="H271" s="108">
        <v>44286</v>
      </c>
      <c r="L271" s="36"/>
    </row>
    <row r="272" spans="1:12" s="2" customFormat="1" ht="24.95" customHeight="1" x14ac:dyDescent="0.25">
      <c r="A272" s="107">
        <v>263</v>
      </c>
      <c r="B272" s="92">
        <v>44258</v>
      </c>
      <c r="C272" s="170" t="s">
        <v>909</v>
      </c>
      <c r="D272" s="91" t="s">
        <v>484</v>
      </c>
      <c r="E272" s="185" t="s">
        <v>107</v>
      </c>
      <c r="F272" s="186">
        <v>12813.33</v>
      </c>
      <c r="G272" s="93" t="s">
        <v>916</v>
      </c>
      <c r="H272" s="108">
        <v>44286</v>
      </c>
      <c r="L272" s="36"/>
    </row>
    <row r="273" spans="1:12" s="2" customFormat="1" ht="24.95" customHeight="1" x14ac:dyDescent="0.25">
      <c r="A273" s="107">
        <v>264</v>
      </c>
      <c r="B273" s="92">
        <v>44244</v>
      </c>
      <c r="C273" s="170" t="s">
        <v>910</v>
      </c>
      <c r="D273" s="91" t="s">
        <v>484</v>
      </c>
      <c r="E273" s="185" t="s">
        <v>107</v>
      </c>
      <c r="F273" s="186">
        <v>4830</v>
      </c>
      <c r="G273" s="93" t="s">
        <v>917</v>
      </c>
      <c r="H273" s="108">
        <v>44286</v>
      </c>
      <c r="L273" s="36"/>
    </row>
    <row r="274" spans="1:12" s="2" customFormat="1" ht="24.95" customHeight="1" x14ac:dyDescent="0.25">
      <c r="A274" s="107">
        <v>265</v>
      </c>
      <c r="B274" s="92">
        <v>44258</v>
      </c>
      <c r="C274" s="170" t="s">
        <v>911</v>
      </c>
      <c r="D274" s="91" t="s">
        <v>523</v>
      </c>
      <c r="E274" s="185" t="s">
        <v>107</v>
      </c>
      <c r="F274" s="186">
        <v>335.97</v>
      </c>
      <c r="G274" s="93" t="s">
        <v>918</v>
      </c>
      <c r="H274" s="108">
        <v>44286</v>
      </c>
      <c r="L274" s="36"/>
    </row>
    <row r="275" spans="1:12" s="2" customFormat="1" ht="24.95" customHeight="1" x14ac:dyDescent="0.25">
      <c r="A275" s="107">
        <v>266</v>
      </c>
      <c r="B275" s="92">
        <v>44258</v>
      </c>
      <c r="C275" s="170" t="s">
        <v>912</v>
      </c>
      <c r="D275" s="91" t="s">
        <v>681</v>
      </c>
      <c r="E275" s="185" t="s">
        <v>106</v>
      </c>
      <c r="F275" s="186">
        <v>1152.1400000000001</v>
      </c>
      <c r="G275" s="93" t="s">
        <v>919</v>
      </c>
      <c r="H275" s="108">
        <v>44286</v>
      </c>
      <c r="L275" s="36"/>
    </row>
    <row r="276" spans="1:12" s="2" customFormat="1" ht="24.95" customHeight="1" x14ac:dyDescent="0.25">
      <c r="A276" s="107">
        <v>267</v>
      </c>
      <c r="B276" s="92">
        <v>44244</v>
      </c>
      <c r="C276" s="170" t="s">
        <v>913</v>
      </c>
      <c r="D276" s="91" t="s">
        <v>853</v>
      </c>
      <c r="E276" s="185" t="s">
        <v>107</v>
      </c>
      <c r="F276" s="186">
        <v>976.67</v>
      </c>
      <c r="G276" s="93" t="s">
        <v>920</v>
      </c>
      <c r="H276" s="108">
        <v>44286</v>
      </c>
      <c r="L276" s="36"/>
    </row>
    <row r="277" spans="1:12" s="2" customFormat="1" ht="24.95" customHeight="1" x14ac:dyDescent="0.25">
      <c r="A277" s="107">
        <v>268</v>
      </c>
      <c r="B277" s="92">
        <v>44251</v>
      </c>
      <c r="C277" s="170" t="s">
        <v>914</v>
      </c>
      <c r="D277" s="91" t="s">
        <v>488</v>
      </c>
      <c r="E277" s="185" t="s">
        <v>107</v>
      </c>
      <c r="F277" s="186">
        <v>4067.2</v>
      </c>
      <c r="G277" s="93" t="s">
        <v>921</v>
      </c>
      <c r="H277" s="108">
        <v>44286</v>
      </c>
      <c r="L277" s="36"/>
    </row>
    <row r="278" spans="1:12" s="2" customFormat="1" ht="24.95" customHeight="1" x14ac:dyDescent="0.25">
      <c r="A278" s="107">
        <v>269</v>
      </c>
      <c r="B278" s="92">
        <v>44258</v>
      </c>
      <c r="C278" s="170" t="s">
        <v>915</v>
      </c>
      <c r="D278" s="91" t="s">
        <v>521</v>
      </c>
      <c r="E278" s="185" t="s">
        <v>107</v>
      </c>
      <c r="F278" s="186">
        <v>1365</v>
      </c>
      <c r="G278" s="93" t="s">
        <v>922</v>
      </c>
      <c r="H278" s="108">
        <v>44286</v>
      </c>
      <c r="L278" s="36"/>
    </row>
    <row r="279" spans="1:12" s="2" customFormat="1" ht="24.95" customHeight="1" x14ac:dyDescent="0.25">
      <c r="A279" s="107">
        <v>270</v>
      </c>
      <c r="B279" s="92">
        <v>44258</v>
      </c>
      <c r="C279" s="170">
        <v>501769</v>
      </c>
      <c r="D279" s="91" t="s">
        <v>521</v>
      </c>
      <c r="E279" s="185" t="s">
        <v>106</v>
      </c>
      <c r="F279" s="186">
        <v>521.5</v>
      </c>
      <c r="G279" s="93" t="s">
        <v>923</v>
      </c>
      <c r="H279" s="108">
        <v>44286</v>
      </c>
      <c r="L279" s="36"/>
    </row>
    <row r="280" spans="1:12" s="2" customFormat="1" ht="24.95" customHeight="1" x14ac:dyDescent="0.25">
      <c r="A280" s="107">
        <v>271</v>
      </c>
      <c r="B280" s="184">
        <v>44257</v>
      </c>
      <c r="C280" s="170">
        <v>239445</v>
      </c>
      <c r="D280" s="91" t="s">
        <v>638</v>
      </c>
      <c r="E280" s="185" t="s">
        <v>107</v>
      </c>
      <c r="F280" s="186">
        <v>869</v>
      </c>
      <c r="G280" s="93" t="s">
        <v>930</v>
      </c>
      <c r="H280" s="108">
        <v>44287</v>
      </c>
      <c r="L280" s="36"/>
    </row>
    <row r="281" spans="1:12" s="2" customFormat="1" ht="24.95" customHeight="1" x14ac:dyDescent="0.25">
      <c r="A281" s="107">
        <v>272</v>
      </c>
      <c r="B281" s="184">
        <v>44259</v>
      </c>
      <c r="C281" s="170">
        <v>20386</v>
      </c>
      <c r="D281" s="91" t="s">
        <v>675</v>
      </c>
      <c r="E281" s="185" t="s">
        <v>107</v>
      </c>
      <c r="F281" s="186">
        <v>1100</v>
      </c>
      <c r="G281" s="93" t="s">
        <v>932</v>
      </c>
      <c r="H281" s="108">
        <v>44287</v>
      </c>
      <c r="L281" s="36"/>
    </row>
    <row r="282" spans="1:12" s="2" customFormat="1" ht="24.95" customHeight="1" x14ac:dyDescent="0.25">
      <c r="A282" s="107">
        <v>273</v>
      </c>
      <c r="B282" s="184">
        <v>44252</v>
      </c>
      <c r="C282" s="170">
        <v>37494</v>
      </c>
      <c r="D282" s="91" t="s">
        <v>655</v>
      </c>
      <c r="E282" s="185" t="s">
        <v>106</v>
      </c>
      <c r="F282" s="186">
        <v>1813.7</v>
      </c>
      <c r="G282" s="93" t="s">
        <v>933</v>
      </c>
      <c r="H282" s="108">
        <v>44287</v>
      </c>
      <c r="L282" s="36"/>
    </row>
    <row r="283" spans="1:12" s="2" customFormat="1" ht="24.95" customHeight="1" x14ac:dyDescent="0.25">
      <c r="A283" s="107">
        <v>274</v>
      </c>
      <c r="B283" s="184">
        <v>44272</v>
      </c>
      <c r="C283" s="170">
        <v>349581</v>
      </c>
      <c r="D283" s="91" t="s">
        <v>492</v>
      </c>
      <c r="E283" s="185" t="s">
        <v>117</v>
      </c>
      <c r="F283" s="186">
        <v>400</v>
      </c>
      <c r="G283" s="93" t="s">
        <v>934</v>
      </c>
      <c r="H283" s="108">
        <v>44287</v>
      </c>
      <c r="L283" s="36"/>
    </row>
    <row r="284" spans="1:12" s="2" customFormat="1" ht="24.95" customHeight="1" x14ac:dyDescent="0.25">
      <c r="A284" s="107">
        <v>275</v>
      </c>
      <c r="B284" s="184">
        <v>44257</v>
      </c>
      <c r="C284" s="170">
        <v>1135</v>
      </c>
      <c r="D284" s="91" t="s">
        <v>491</v>
      </c>
      <c r="E284" s="185" t="s">
        <v>111</v>
      </c>
      <c r="F284" s="186">
        <v>38569.79</v>
      </c>
      <c r="G284" s="93" t="s">
        <v>935</v>
      </c>
      <c r="H284" s="108">
        <v>44287</v>
      </c>
      <c r="L284" s="36"/>
    </row>
    <row r="285" spans="1:12" s="2" customFormat="1" ht="24.95" customHeight="1" x14ac:dyDescent="0.25">
      <c r="A285" s="107">
        <v>276</v>
      </c>
      <c r="B285" s="184">
        <v>44259</v>
      </c>
      <c r="C285" s="170" t="s">
        <v>931</v>
      </c>
      <c r="D285" s="91" t="s">
        <v>488</v>
      </c>
      <c r="E285" s="185" t="s">
        <v>106</v>
      </c>
      <c r="F285" s="186">
        <v>2450</v>
      </c>
      <c r="G285" s="93" t="s">
        <v>936</v>
      </c>
      <c r="H285" s="108">
        <v>44287</v>
      </c>
      <c r="L285" s="36"/>
    </row>
    <row r="286" spans="1:12" s="2" customFormat="1" ht="24.95" customHeight="1" x14ac:dyDescent="0.25">
      <c r="A286" s="107">
        <v>277</v>
      </c>
      <c r="B286" s="184">
        <v>44258</v>
      </c>
      <c r="C286" s="170">
        <v>3905</v>
      </c>
      <c r="D286" s="91" t="s">
        <v>708</v>
      </c>
      <c r="E286" s="185" t="s">
        <v>107</v>
      </c>
      <c r="F286" s="186">
        <v>1120</v>
      </c>
      <c r="G286" s="93" t="s">
        <v>937</v>
      </c>
      <c r="H286" s="108">
        <v>44291</v>
      </c>
      <c r="L286" s="36"/>
    </row>
    <row r="287" spans="1:12" s="2" customFormat="1" ht="24.95" customHeight="1" x14ac:dyDescent="0.25">
      <c r="A287" s="107">
        <v>278</v>
      </c>
      <c r="B287" s="184">
        <v>44228</v>
      </c>
      <c r="C287" s="170" t="s">
        <v>938</v>
      </c>
      <c r="D287" s="91" t="s">
        <v>638</v>
      </c>
      <c r="E287" s="185" t="s">
        <v>107</v>
      </c>
      <c r="F287" s="186">
        <v>798.94</v>
      </c>
      <c r="G287" s="93" t="s">
        <v>949</v>
      </c>
      <c r="H287" s="108">
        <v>44291</v>
      </c>
      <c r="L287" s="36"/>
    </row>
    <row r="288" spans="1:12" s="2" customFormat="1" ht="24.95" customHeight="1" x14ac:dyDescent="0.25">
      <c r="A288" s="107">
        <v>279</v>
      </c>
      <c r="B288" s="184">
        <v>44273</v>
      </c>
      <c r="C288" s="170">
        <v>349874</v>
      </c>
      <c r="D288" s="91" t="s">
        <v>492</v>
      </c>
      <c r="E288" s="185" t="s">
        <v>117</v>
      </c>
      <c r="F288" s="186">
        <v>7131.35</v>
      </c>
      <c r="G288" s="93" t="s">
        <v>950</v>
      </c>
      <c r="H288" s="108">
        <v>44291</v>
      </c>
      <c r="L288" s="36"/>
    </row>
    <row r="289" spans="1:12" s="2" customFormat="1" ht="24.95" customHeight="1" x14ac:dyDescent="0.25">
      <c r="A289" s="107">
        <v>280</v>
      </c>
      <c r="B289" s="184">
        <v>44258</v>
      </c>
      <c r="C289" s="170" t="s">
        <v>939</v>
      </c>
      <c r="D289" s="91" t="s">
        <v>486</v>
      </c>
      <c r="E289" s="185" t="s">
        <v>106</v>
      </c>
      <c r="F289" s="186">
        <v>2263.25</v>
      </c>
      <c r="G289" s="93" t="s">
        <v>951</v>
      </c>
      <c r="H289" s="108">
        <v>44291</v>
      </c>
      <c r="L289" s="36"/>
    </row>
    <row r="290" spans="1:12" s="2" customFormat="1" ht="24.95" customHeight="1" x14ac:dyDescent="0.25">
      <c r="A290" s="107">
        <v>281</v>
      </c>
      <c r="B290" s="184">
        <v>44228</v>
      </c>
      <c r="C290" s="170" t="s">
        <v>940</v>
      </c>
      <c r="D290" s="91" t="s">
        <v>497</v>
      </c>
      <c r="E290" s="185" t="s">
        <v>106</v>
      </c>
      <c r="F290" s="186">
        <v>1335.87</v>
      </c>
      <c r="G290" s="93" t="s">
        <v>952</v>
      </c>
      <c r="H290" s="108">
        <v>44291</v>
      </c>
      <c r="L290" s="36"/>
    </row>
    <row r="291" spans="1:12" s="2" customFormat="1" ht="24.95" customHeight="1" x14ac:dyDescent="0.25">
      <c r="A291" s="107">
        <v>282</v>
      </c>
      <c r="B291" s="184">
        <v>44243</v>
      </c>
      <c r="C291" s="170" t="s">
        <v>941</v>
      </c>
      <c r="D291" s="91" t="s">
        <v>497</v>
      </c>
      <c r="E291" s="185" t="s">
        <v>106</v>
      </c>
      <c r="F291" s="186">
        <v>1574.43</v>
      </c>
      <c r="G291" s="93" t="s">
        <v>953</v>
      </c>
      <c r="H291" s="108">
        <v>44291</v>
      </c>
      <c r="L291" s="36"/>
    </row>
    <row r="292" spans="1:12" s="2" customFormat="1" ht="24.95" customHeight="1" x14ac:dyDescent="0.25">
      <c r="A292" s="107">
        <v>283</v>
      </c>
      <c r="B292" s="184">
        <v>44258</v>
      </c>
      <c r="C292" s="170" t="s">
        <v>943</v>
      </c>
      <c r="D292" s="91" t="s">
        <v>942</v>
      </c>
      <c r="E292" s="185" t="s">
        <v>106</v>
      </c>
      <c r="F292" s="186">
        <v>1733.33</v>
      </c>
      <c r="G292" s="93" t="s">
        <v>954</v>
      </c>
      <c r="H292" s="108">
        <v>44291</v>
      </c>
      <c r="L292" s="36"/>
    </row>
    <row r="293" spans="1:12" s="2" customFormat="1" ht="24.95" customHeight="1" x14ac:dyDescent="0.25">
      <c r="A293" s="107">
        <v>284</v>
      </c>
      <c r="B293" s="184">
        <v>44260</v>
      </c>
      <c r="C293" s="170">
        <v>2791</v>
      </c>
      <c r="D293" s="91" t="s">
        <v>800</v>
      </c>
      <c r="E293" s="185" t="s">
        <v>107</v>
      </c>
      <c r="F293" s="186">
        <v>1360</v>
      </c>
      <c r="G293" s="93" t="s">
        <v>955</v>
      </c>
      <c r="H293" s="108">
        <v>44291</v>
      </c>
      <c r="L293" s="36"/>
    </row>
    <row r="294" spans="1:12" s="2" customFormat="1" ht="24.95" customHeight="1" x14ac:dyDescent="0.25">
      <c r="A294" s="107">
        <v>285</v>
      </c>
      <c r="B294" s="184">
        <v>44244</v>
      </c>
      <c r="C294" s="170" t="s">
        <v>944</v>
      </c>
      <c r="D294" s="91" t="s">
        <v>853</v>
      </c>
      <c r="E294" s="185" t="s">
        <v>106</v>
      </c>
      <c r="F294" s="186">
        <v>580</v>
      </c>
      <c r="G294" s="93" t="s">
        <v>956</v>
      </c>
      <c r="H294" s="108">
        <v>44291</v>
      </c>
      <c r="L294" s="36"/>
    </row>
    <row r="295" spans="1:12" s="2" customFormat="1" ht="24.95" customHeight="1" x14ac:dyDescent="0.25">
      <c r="A295" s="107">
        <v>286</v>
      </c>
      <c r="B295" s="184">
        <v>44259</v>
      </c>
      <c r="C295" s="170" t="s">
        <v>946</v>
      </c>
      <c r="D295" s="91" t="s">
        <v>945</v>
      </c>
      <c r="E295" s="185" t="s">
        <v>106</v>
      </c>
      <c r="F295" s="186">
        <v>1900</v>
      </c>
      <c r="G295" s="93" t="s">
        <v>957</v>
      </c>
      <c r="H295" s="108">
        <v>44291</v>
      </c>
      <c r="L295" s="36"/>
    </row>
    <row r="296" spans="1:12" s="2" customFormat="1" ht="24.95" customHeight="1" x14ac:dyDescent="0.25">
      <c r="A296" s="107">
        <v>287</v>
      </c>
      <c r="B296" s="184">
        <v>44259</v>
      </c>
      <c r="C296" s="170">
        <v>853</v>
      </c>
      <c r="D296" s="91" t="s">
        <v>776</v>
      </c>
      <c r="E296" s="185" t="s">
        <v>107</v>
      </c>
      <c r="F296" s="186">
        <v>616.79999999999995</v>
      </c>
      <c r="G296" s="93" t="s">
        <v>958</v>
      </c>
      <c r="H296" s="108">
        <v>44291</v>
      </c>
      <c r="L296" s="36"/>
    </row>
    <row r="297" spans="1:12" s="2" customFormat="1" ht="24.95" customHeight="1" x14ac:dyDescent="0.25">
      <c r="A297" s="107">
        <v>288</v>
      </c>
      <c r="B297" s="184">
        <v>44229</v>
      </c>
      <c r="C297" s="170">
        <v>189063</v>
      </c>
      <c r="D297" s="91" t="s">
        <v>947</v>
      </c>
      <c r="E297" s="185" t="s">
        <v>106</v>
      </c>
      <c r="F297" s="186">
        <v>2580</v>
      </c>
      <c r="G297" s="93" t="s">
        <v>959</v>
      </c>
      <c r="H297" s="108">
        <v>44291</v>
      </c>
      <c r="L297" s="36"/>
    </row>
    <row r="298" spans="1:12" s="2" customFormat="1" ht="24.95" customHeight="1" x14ac:dyDescent="0.25">
      <c r="A298" s="107">
        <v>289</v>
      </c>
      <c r="B298" s="184">
        <v>44246</v>
      </c>
      <c r="C298" s="170" t="s">
        <v>948</v>
      </c>
      <c r="D298" s="91" t="s">
        <v>494</v>
      </c>
      <c r="E298" s="185" t="s">
        <v>106</v>
      </c>
      <c r="F298" s="186">
        <v>2707.6</v>
      </c>
      <c r="G298" s="93" t="s">
        <v>960</v>
      </c>
      <c r="H298" s="108">
        <v>44291</v>
      </c>
      <c r="L298" s="36"/>
    </row>
    <row r="299" spans="1:12" s="2" customFormat="1" ht="24.95" customHeight="1" x14ac:dyDescent="0.25">
      <c r="A299" s="107">
        <v>290</v>
      </c>
      <c r="B299" s="184">
        <v>44274</v>
      </c>
      <c r="C299" s="170">
        <v>350074</v>
      </c>
      <c r="D299" s="91" t="s">
        <v>492</v>
      </c>
      <c r="E299" s="185" t="s">
        <v>117</v>
      </c>
      <c r="F299" s="186">
        <v>325</v>
      </c>
      <c r="G299" s="93" t="s">
        <v>961</v>
      </c>
      <c r="H299" s="108">
        <v>44291</v>
      </c>
      <c r="L299" s="36"/>
    </row>
    <row r="300" spans="1:12" s="2" customFormat="1" ht="24.95" customHeight="1" x14ac:dyDescent="0.25">
      <c r="A300" s="107">
        <v>291</v>
      </c>
      <c r="B300" s="184">
        <v>44257</v>
      </c>
      <c r="C300" s="170" t="s">
        <v>962</v>
      </c>
      <c r="D300" s="91" t="s">
        <v>904</v>
      </c>
      <c r="E300" s="185" t="s">
        <v>107</v>
      </c>
      <c r="F300" s="186">
        <v>545.48</v>
      </c>
      <c r="G300" s="93" t="s">
        <v>903</v>
      </c>
      <c r="H300" s="108">
        <v>44292</v>
      </c>
      <c r="L300" s="36"/>
    </row>
    <row r="301" spans="1:12" s="2" customFormat="1" ht="24.95" customHeight="1" x14ac:dyDescent="0.25">
      <c r="A301" s="107">
        <v>292</v>
      </c>
      <c r="B301" s="184">
        <v>44257</v>
      </c>
      <c r="C301" s="170" t="s">
        <v>963</v>
      </c>
      <c r="D301" s="91" t="s">
        <v>853</v>
      </c>
      <c r="E301" s="185" t="s">
        <v>107</v>
      </c>
      <c r="F301" s="186">
        <v>700.83</v>
      </c>
      <c r="G301" s="93" t="s">
        <v>964</v>
      </c>
      <c r="H301" s="108">
        <v>44292</v>
      </c>
      <c r="L301" s="36"/>
    </row>
    <row r="302" spans="1:12" s="2" customFormat="1" ht="24.95" customHeight="1" x14ac:dyDescent="0.25">
      <c r="A302" s="107">
        <v>293</v>
      </c>
      <c r="B302" s="184">
        <v>44277</v>
      </c>
      <c r="C302" s="170">
        <v>350443</v>
      </c>
      <c r="D302" s="91" t="s">
        <v>492</v>
      </c>
      <c r="E302" s="185" t="s">
        <v>117</v>
      </c>
      <c r="F302" s="186">
        <v>5019.93</v>
      </c>
      <c r="G302" s="93" t="s">
        <v>965</v>
      </c>
      <c r="H302" s="108">
        <v>44292</v>
      </c>
      <c r="L302" s="36"/>
    </row>
    <row r="303" spans="1:12" s="2" customFormat="1" ht="24.95" customHeight="1" x14ac:dyDescent="0.25">
      <c r="A303" s="107">
        <v>294</v>
      </c>
      <c r="B303" s="184">
        <v>44258</v>
      </c>
      <c r="C303" s="170" t="s">
        <v>967</v>
      </c>
      <c r="D303" s="91" t="s">
        <v>484</v>
      </c>
      <c r="E303" s="185" t="s">
        <v>107</v>
      </c>
      <c r="F303" s="186">
        <v>12813.33</v>
      </c>
      <c r="G303" s="93" t="s">
        <v>966</v>
      </c>
      <c r="H303" s="108">
        <v>44293</v>
      </c>
      <c r="L303" s="36"/>
    </row>
    <row r="304" spans="1:12" s="2" customFormat="1" ht="24.95" customHeight="1" x14ac:dyDescent="0.25">
      <c r="A304" s="107">
        <v>295</v>
      </c>
      <c r="B304" s="184">
        <v>44244</v>
      </c>
      <c r="C304" s="170" t="s">
        <v>968</v>
      </c>
      <c r="D304" s="91" t="s">
        <v>484</v>
      </c>
      <c r="E304" s="185" t="s">
        <v>107</v>
      </c>
      <c r="F304" s="186">
        <v>4830</v>
      </c>
      <c r="G304" s="93" t="s">
        <v>972</v>
      </c>
      <c r="H304" s="108">
        <v>44293</v>
      </c>
      <c r="L304" s="36"/>
    </row>
    <row r="305" spans="1:12" s="2" customFormat="1" ht="24.95" customHeight="1" x14ac:dyDescent="0.25">
      <c r="A305" s="107">
        <v>296</v>
      </c>
      <c r="B305" s="184">
        <v>44258</v>
      </c>
      <c r="C305" s="170" t="s">
        <v>969</v>
      </c>
      <c r="D305" s="91" t="s">
        <v>681</v>
      </c>
      <c r="E305" s="185" t="s">
        <v>106</v>
      </c>
      <c r="F305" s="186">
        <v>1152.1300000000001</v>
      </c>
      <c r="G305" s="93" t="s">
        <v>973</v>
      </c>
      <c r="H305" s="108">
        <v>44293</v>
      </c>
      <c r="L305" s="36"/>
    </row>
    <row r="306" spans="1:12" s="2" customFormat="1" ht="24.95" customHeight="1" x14ac:dyDescent="0.25">
      <c r="A306" s="107">
        <v>297</v>
      </c>
      <c r="B306" s="184">
        <v>44278</v>
      </c>
      <c r="C306" s="170">
        <v>350741</v>
      </c>
      <c r="D306" s="91" t="s">
        <v>492</v>
      </c>
      <c r="E306" s="185" t="s">
        <v>117</v>
      </c>
      <c r="F306" s="186">
        <v>225</v>
      </c>
      <c r="G306" s="93" t="s">
        <v>974</v>
      </c>
      <c r="H306" s="108">
        <v>44293</v>
      </c>
      <c r="L306" s="36"/>
    </row>
    <row r="307" spans="1:12" s="2" customFormat="1" ht="24.95" customHeight="1" x14ac:dyDescent="0.25">
      <c r="A307" s="107">
        <v>298</v>
      </c>
      <c r="B307" s="184">
        <v>44278</v>
      </c>
      <c r="C307" s="170">
        <v>350697</v>
      </c>
      <c r="D307" s="91" t="s">
        <v>492</v>
      </c>
      <c r="E307" s="185" t="s">
        <v>117</v>
      </c>
      <c r="F307" s="186">
        <v>250</v>
      </c>
      <c r="G307" s="93" t="s">
        <v>975</v>
      </c>
      <c r="H307" s="108">
        <v>44293</v>
      </c>
      <c r="L307" s="36"/>
    </row>
    <row r="308" spans="1:12" s="2" customFormat="1" ht="24.95" customHeight="1" x14ac:dyDescent="0.25">
      <c r="A308" s="107">
        <v>299</v>
      </c>
      <c r="B308" s="184">
        <v>44278</v>
      </c>
      <c r="C308" s="170">
        <v>350795</v>
      </c>
      <c r="D308" s="91" t="s">
        <v>492</v>
      </c>
      <c r="E308" s="185" t="s">
        <v>117</v>
      </c>
      <c r="F308" s="186">
        <v>250</v>
      </c>
      <c r="G308" s="93" t="s">
        <v>976</v>
      </c>
      <c r="H308" s="108">
        <v>44293</v>
      </c>
      <c r="L308" s="36"/>
    </row>
    <row r="309" spans="1:12" s="2" customFormat="1" ht="24.95" customHeight="1" x14ac:dyDescent="0.25">
      <c r="A309" s="107">
        <v>300</v>
      </c>
      <c r="B309" s="184">
        <v>44251</v>
      </c>
      <c r="C309" s="170" t="s">
        <v>970</v>
      </c>
      <c r="D309" s="91" t="s">
        <v>488</v>
      </c>
      <c r="E309" s="185" t="s">
        <v>107</v>
      </c>
      <c r="F309" s="186">
        <v>4067.2</v>
      </c>
      <c r="G309" s="93" t="s">
        <v>977</v>
      </c>
      <c r="H309" s="108">
        <v>44293</v>
      </c>
      <c r="L309" s="36"/>
    </row>
    <row r="310" spans="1:12" s="2" customFormat="1" ht="24.95" customHeight="1" x14ac:dyDescent="0.25">
      <c r="A310" s="107">
        <v>301</v>
      </c>
      <c r="B310" s="184">
        <v>44258</v>
      </c>
      <c r="C310" s="170" t="s">
        <v>971</v>
      </c>
      <c r="D310" s="91" t="s">
        <v>521</v>
      </c>
      <c r="E310" s="185" t="s">
        <v>107</v>
      </c>
      <c r="F310" s="186">
        <v>1365</v>
      </c>
      <c r="G310" s="93" t="s">
        <v>978</v>
      </c>
      <c r="H310" s="108">
        <v>44293</v>
      </c>
      <c r="L310" s="36"/>
    </row>
    <row r="311" spans="1:12" s="2" customFormat="1" ht="24.95" customHeight="1" x14ac:dyDescent="0.25">
      <c r="A311" s="107">
        <v>302</v>
      </c>
      <c r="B311" s="184">
        <v>44279</v>
      </c>
      <c r="C311" s="170">
        <v>351017</v>
      </c>
      <c r="D311" s="91" t="s">
        <v>492</v>
      </c>
      <c r="E311" s="185" t="s">
        <v>117</v>
      </c>
      <c r="F311" s="186">
        <v>5548.75</v>
      </c>
      <c r="G311" s="93" t="s">
        <v>979</v>
      </c>
      <c r="H311" s="108">
        <v>44294</v>
      </c>
      <c r="L311" s="36"/>
    </row>
    <row r="312" spans="1:12" s="2" customFormat="1" ht="24.95" customHeight="1" x14ac:dyDescent="0.25">
      <c r="A312" s="107">
        <v>303</v>
      </c>
      <c r="B312" s="184">
        <v>44279</v>
      </c>
      <c r="C312" s="170">
        <v>351069</v>
      </c>
      <c r="D312" s="91" t="s">
        <v>492</v>
      </c>
      <c r="E312" s="185" t="s">
        <v>117</v>
      </c>
      <c r="F312" s="186">
        <v>3962.29</v>
      </c>
      <c r="G312" s="93" t="s">
        <v>981</v>
      </c>
      <c r="H312" s="108">
        <v>44294</v>
      </c>
      <c r="L312" s="36"/>
    </row>
    <row r="313" spans="1:12" s="2" customFormat="1" ht="24.95" customHeight="1" x14ac:dyDescent="0.25">
      <c r="A313" s="107">
        <v>304</v>
      </c>
      <c r="B313" s="184">
        <v>44259</v>
      </c>
      <c r="C313" s="170" t="s">
        <v>980</v>
      </c>
      <c r="D313" s="91" t="s">
        <v>488</v>
      </c>
      <c r="E313" s="185" t="s">
        <v>106</v>
      </c>
      <c r="F313" s="186">
        <v>2450</v>
      </c>
      <c r="G313" s="93" t="s">
        <v>982</v>
      </c>
      <c r="H313" s="108">
        <v>44294</v>
      </c>
      <c r="L313" s="36"/>
    </row>
    <row r="314" spans="1:12" s="2" customFormat="1" ht="24.95" customHeight="1" x14ac:dyDescent="0.25">
      <c r="A314" s="107">
        <v>305</v>
      </c>
      <c r="B314" s="184">
        <v>44280</v>
      </c>
      <c r="C314" s="170">
        <v>351429</v>
      </c>
      <c r="D314" s="91" t="s">
        <v>492</v>
      </c>
      <c r="E314" s="185" t="s">
        <v>117</v>
      </c>
      <c r="F314" s="186">
        <v>100</v>
      </c>
      <c r="G314" s="93" t="s">
        <v>983</v>
      </c>
      <c r="H314" s="108">
        <v>44295</v>
      </c>
      <c r="L314" s="36"/>
    </row>
    <row r="315" spans="1:12" s="2" customFormat="1" ht="24.95" customHeight="1" x14ac:dyDescent="0.25">
      <c r="A315" s="107">
        <v>306</v>
      </c>
      <c r="B315" s="184">
        <v>44265</v>
      </c>
      <c r="C315" s="170" t="s">
        <v>984</v>
      </c>
      <c r="D315" s="91" t="s">
        <v>486</v>
      </c>
      <c r="E315" s="185" t="s">
        <v>106</v>
      </c>
      <c r="F315" s="186">
        <v>2464.75</v>
      </c>
      <c r="G315" s="93" t="s">
        <v>985</v>
      </c>
      <c r="H315" s="108">
        <v>44295</v>
      </c>
      <c r="L315" s="36"/>
    </row>
    <row r="316" spans="1:12" s="2" customFormat="1" ht="24.95" customHeight="1" x14ac:dyDescent="0.25">
      <c r="A316" s="107">
        <v>307</v>
      </c>
      <c r="B316" s="184">
        <v>44267</v>
      </c>
      <c r="C316" s="170">
        <v>485789</v>
      </c>
      <c r="D316" s="91" t="s">
        <v>479</v>
      </c>
      <c r="E316" s="185" t="s">
        <v>106</v>
      </c>
      <c r="F316" s="186">
        <v>1050</v>
      </c>
      <c r="G316" s="93" t="s">
        <v>986</v>
      </c>
      <c r="H316" s="108">
        <v>44295</v>
      </c>
      <c r="L316" s="36"/>
    </row>
    <row r="317" spans="1:12" s="2" customFormat="1" ht="24.95" customHeight="1" x14ac:dyDescent="0.25">
      <c r="A317" s="107">
        <v>308</v>
      </c>
      <c r="B317" s="184">
        <v>44266</v>
      </c>
      <c r="C317" s="170" t="s">
        <v>987</v>
      </c>
      <c r="D317" s="91" t="s">
        <v>471</v>
      </c>
      <c r="E317" s="185" t="s">
        <v>106</v>
      </c>
      <c r="F317" s="186">
        <v>1482.08</v>
      </c>
      <c r="G317" s="93" t="s">
        <v>470</v>
      </c>
      <c r="H317" s="108">
        <v>44298</v>
      </c>
      <c r="L317" s="36"/>
    </row>
    <row r="318" spans="1:12" s="2" customFormat="1" ht="24.95" customHeight="1" x14ac:dyDescent="0.25">
      <c r="A318" s="107">
        <v>309</v>
      </c>
      <c r="B318" s="184">
        <v>44281</v>
      </c>
      <c r="C318" s="170">
        <v>351784</v>
      </c>
      <c r="D318" s="91" t="s">
        <v>492</v>
      </c>
      <c r="E318" s="185" t="s">
        <v>117</v>
      </c>
      <c r="F318" s="186">
        <v>2180.4</v>
      </c>
      <c r="G318" s="93" t="s">
        <v>991</v>
      </c>
      <c r="H318" s="108">
        <v>44298</v>
      </c>
      <c r="L318" s="36"/>
    </row>
    <row r="319" spans="1:12" s="2" customFormat="1" ht="24.95" customHeight="1" x14ac:dyDescent="0.25">
      <c r="A319" s="107">
        <v>310</v>
      </c>
      <c r="B319" s="184">
        <v>44251</v>
      </c>
      <c r="C319" s="170" t="s">
        <v>988</v>
      </c>
      <c r="D319" s="91" t="s">
        <v>486</v>
      </c>
      <c r="E319" s="185" t="s">
        <v>106</v>
      </c>
      <c r="F319" s="186">
        <v>1608.25</v>
      </c>
      <c r="G319" s="93" t="s">
        <v>992</v>
      </c>
      <c r="H319" s="108">
        <v>44298</v>
      </c>
      <c r="L319" s="36"/>
    </row>
    <row r="320" spans="1:12" s="2" customFormat="1" ht="24.95" customHeight="1" x14ac:dyDescent="0.25">
      <c r="A320" s="107">
        <v>311</v>
      </c>
      <c r="B320" s="184">
        <v>44266</v>
      </c>
      <c r="C320" s="170" t="s">
        <v>989</v>
      </c>
      <c r="D320" s="91" t="s">
        <v>497</v>
      </c>
      <c r="E320" s="185" t="s">
        <v>106</v>
      </c>
      <c r="F320" s="186">
        <v>515</v>
      </c>
      <c r="G320" s="93" t="s">
        <v>993</v>
      </c>
      <c r="H320" s="108">
        <v>44298</v>
      </c>
      <c r="L320" s="36"/>
    </row>
    <row r="321" spans="1:12" s="2" customFormat="1" ht="24.95" customHeight="1" x14ac:dyDescent="0.25">
      <c r="A321" s="107">
        <v>312</v>
      </c>
      <c r="B321" s="184">
        <v>44282</v>
      </c>
      <c r="C321" s="170">
        <v>351998</v>
      </c>
      <c r="D321" s="91" t="s">
        <v>492</v>
      </c>
      <c r="E321" s="185" t="s">
        <v>117</v>
      </c>
      <c r="F321" s="186">
        <v>100</v>
      </c>
      <c r="G321" s="93" t="s">
        <v>994</v>
      </c>
      <c r="H321" s="108">
        <v>44298</v>
      </c>
      <c r="L321" s="36"/>
    </row>
    <row r="322" spans="1:12" s="2" customFormat="1" ht="24.95" customHeight="1" x14ac:dyDescent="0.25">
      <c r="A322" s="107">
        <v>313</v>
      </c>
      <c r="B322" s="184">
        <v>44267</v>
      </c>
      <c r="C322" s="170">
        <v>11963</v>
      </c>
      <c r="D322" s="91" t="s">
        <v>490</v>
      </c>
      <c r="E322" s="185" t="s">
        <v>106</v>
      </c>
      <c r="F322" s="186">
        <v>1499.25</v>
      </c>
      <c r="G322" s="93" t="s">
        <v>995</v>
      </c>
      <c r="H322" s="108">
        <v>44298</v>
      </c>
      <c r="L322" s="36"/>
    </row>
    <row r="323" spans="1:12" s="2" customFormat="1" ht="24.95" customHeight="1" x14ac:dyDescent="0.25">
      <c r="A323" s="107">
        <v>314</v>
      </c>
      <c r="B323" s="184">
        <v>44267</v>
      </c>
      <c r="C323" s="170" t="s">
        <v>990</v>
      </c>
      <c r="D323" s="91" t="s">
        <v>556</v>
      </c>
      <c r="E323" s="185" t="s">
        <v>106</v>
      </c>
      <c r="F323" s="186">
        <v>1120</v>
      </c>
      <c r="G323" s="93" t="s">
        <v>996</v>
      </c>
      <c r="H323" s="108">
        <v>44298</v>
      </c>
      <c r="L323" s="36"/>
    </row>
    <row r="324" spans="1:12" s="2" customFormat="1" ht="24.95" customHeight="1" x14ac:dyDescent="0.25">
      <c r="A324" s="107">
        <v>315</v>
      </c>
      <c r="B324" s="184">
        <v>44270</v>
      </c>
      <c r="C324" s="170">
        <v>2883</v>
      </c>
      <c r="D324" s="91" t="s">
        <v>800</v>
      </c>
      <c r="E324" s="185" t="s">
        <v>107</v>
      </c>
      <c r="F324" s="186">
        <v>2040</v>
      </c>
      <c r="G324" s="93" t="s">
        <v>997</v>
      </c>
      <c r="H324" s="108">
        <v>44298</v>
      </c>
      <c r="L324" s="36"/>
    </row>
    <row r="325" spans="1:12" s="2" customFormat="1" ht="24.95" customHeight="1" x14ac:dyDescent="0.25">
      <c r="A325" s="107">
        <v>316</v>
      </c>
      <c r="B325" s="184">
        <v>44257</v>
      </c>
      <c r="C325" s="170" t="s">
        <v>999</v>
      </c>
      <c r="D325" s="91" t="s">
        <v>853</v>
      </c>
      <c r="E325" s="185" t="s">
        <v>107</v>
      </c>
      <c r="F325" s="186">
        <v>700.83</v>
      </c>
      <c r="G325" s="93" t="s">
        <v>998</v>
      </c>
      <c r="H325" s="108">
        <v>44299</v>
      </c>
      <c r="L325" s="36"/>
    </row>
    <row r="326" spans="1:12" s="2" customFormat="1" ht="24.95" customHeight="1" x14ac:dyDescent="0.25">
      <c r="A326" s="107">
        <v>317</v>
      </c>
      <c r="B326" s="184">
        <v>44284</v>
      </c>
      <c r="C326" s="170">
        <v>352356</v>
      </c>
      <c r="D326" s="91" t="s">
        <v>492</v>
      </c>
      <c r="E326" s="185" t="s">
        <v>117</v>
      </c>
      <c r="F326" s="186">
        <v>4753.59</v>
      </c>
      <c r="G326" s="93" t="s">
        <v>1000</v>
      </c>
      <c r="H326" s="108">
        <v>44299</v>
      </c>
      <c r="L326" s="36"/>
    </row>
    <row r="327" spans="1:12" s="2" customFormat="1" ht="24.95" customHeight="1" x14ac:dyDescent="0.25">
      <c r="A327" s="107">
        <v>318</v>
      </c>
      <c r="B327" s="184">
        <v>44251</v>
      </c>
      <c r="C327" s="170" t="s">
        <v>1002</v>
      </c>
      <c r="D327" s="91" t="s">
        <v>488</v>
      </c>
      <c r="E327" s="185" t="s">
        <v>107</v>
      </c>
      <c r="F327" s="186">
        <v>4067.2</v>
      </c>
      <c r="G327" s="93" t="s">
        <v>1001</v>
      </c>
      <c r="H327" s="108">
        <v>44300</v>
      </c>
      <c r="L327" s="36"/>
    </row>
    <row r="328" spans="1:12" s="2" customFormat="1" ht="24.95" customHeight="1" x14ac:dyDescent="0.25">
      <c r="A328" s="107">
        <v>319</v>
      </c>
      <c r="B328" s="184">
        <v>44258</v>
      </c>
      <c r="C328" s="170" t="s">
        <v>1003</v>
      </c>
      <c r="D328" s="91" t="s">
        <v>681</v>
      </c>
      <c r="E328" s="185" t="s">
        <v>106</v>
      </c>
      <c r="F328" s="186">
        <v>1152.1300000000001</v>
      </c>
      <c r="G328" s="93" t="s">
        <v>1006</v>
      </c>
      <c r="H328" s="108">
        <v>44300</v>
      </c>
      <c r="L328" s="36"/>
    </row>
    <row r="329" spans="1:12" s="2" customFormat="1" ht="24.95" customHeight="1" x14ac:dyDescent="0.25">
      <c r="A329" s="107">
        <v>320</v>
      </c>
      <c r="B329" s="184">
        <v>44258</v>
      </c>
      <c r="C329" s="170" t="s">
        <v>1004</v>
      </c>
      <c r="D329" s="91" t="s">
        <v>523</v>
      </c>
      <c r="E329" s="185" t="s">
        <v>107</v>
      </c>
      <c r="F329" s="186">
        <v>335.97</v>
      </c>
      <c r="G329" s="93" t="s">
        <v>1007</v>
      </c>
      <c r="H329" s="108">
        <v>44300</v>
      </c>
      <c r="L329" s="36"/>
    </row>
    <row r="330" spans="1:12" s="2" customFormat="1" ht="24.95" customHeight="1" x14ac:dyDescent="0.25">
      <c r="A330" s="107">
        <v>321</v>
      </c>
      <c r="B330" s="184">
        <v>44258</v>
      </c>
      <c r="C330" s="170" t="s">
        <v>1005</v>
      </c>
      <c r="D330" s="91" t="s">
        <v>484</v>
      </c>
      <c r="E330" s="185" t="s">
        <v>107</v>
      </c>
      <c r="F330" s="186">
        <v>12813.34</v>
      </c>
      <c r="G330" s="93" t="s">
        <v>1008</v>
      </c>
      <c r="H330" s="108">
        <v>44300</v>
      </c>
      <c r="L330" s="36"/>
    </row>
    <row r="331" spans="1:12" s="2" customFormat="1" ht="24.95" customHeight="1" x14ac:dyDescent="0.25">
      <c r="A331" s="107">
        <v>322</v>
      </c>
      <c r="B331" s="184">
        <v>44285</v>
      </c>
      <c r="C331" s="170">
        <v>352743</v>
      </c>
      <c r="D331" s="91" t="s">
        <v>492</v>
      </c>
      <c r="E331" s="185" t="s">
        <v>117</v>
      </c>
      <c r="F331" s="186">
        <v>250</v>
      </c>
      <c r="G331" s="93" t="s">
        <v>1009</v>
      </c>
      <c r="H331" s="108">
        <v>44300</v>
      </c>
      <c r="L331" s="36"/>
    </row>
    <row r="332" spans="1:12" s="2" customFormat="1" ht="24.95" customHeight="1" x14ac:dyDescent="0.25">
      <c r="A332" s="107">
        <v>323</v>
      </c>
      <c r="B332" s="184">
        <v>44285</v>
      </c>
      <c r="C332" s="170">
        <v>352760</v>
      </c>
      <c r="D332" s="91" t="s">
        <v>492</v>
      </c>
      <c r="E332" s="185" t="s">
        <v>117</v>
      </c>
      <c r="F332" s="186">
        <v>100</v>
      </c>
      <c r="G332" s="93" t="s">
        <v>1010</v>
      </c>
      <c r="H332" s="108">
        <v>44300</v>
      </c>
      <c r="L332" s="36"/>
    </row>
    <row r="333" spans="1:12" s="2" customFormat="1" ht="24.95" customHeight="1" x14ac:dyDescent="0.25">
      <c r="A333" s="107">
        <v>324</v>
      </c>
      <c r="B333" s="184">
        <v>44285</v>
      </c>
      <c r="C333" s="170">
        <v>352759</v>
      </c>
      <c r="D333" s="91" t="s">
        <v>492</v>
      </c>
      <c r="E333" s="185" t="s">
        <v>117</v>
      </c>
      <c r="F333" s="186">
        <v>375</v>
      </c>
      <c r="G333" s="93" t="s">
        <v>1011</v>
      </c>
      <c r="H333" s="108">
        <v>44300</v>
      </c>
      <c r="L333" s="36"/>
    </row>
    <row r="334" spans="1:12" s="2" customFormat="1" ht="24.95" customHeight="1" x14ac:dyDescent="0.25">
      <c r="A334" s="107">
        <v>325</v>
      </c>
      <c r="B334" s="184">
        <v>44286</v>
      </c>
      <c r="C334" s="170">
        <v>353340</v>
      </c>
      <c r="D334" s="91" t="s">
        <v>492</v>
      </c>
      <c r="E334" s="185" t="s">
        <v>117</v>
      </c>
      <c r="F334" s="186">
        <v>4491.1099999999997</v>
      </c>
      <c r="G334" s="93" t="s">
        <v>1012</v>
      </c>
      <c r="H334" s="108">
        <v>44301</v>
      </c>
      <c r="L334" s="36"/>
    </row>
    <row r="335" spans="1:12" s="2" customFormat="1" ht="24.95" customHeight="1" x14ac:dyDescent="0.25">
      <c r="A335" s="107">
        <v>326</v>
      </c>
      <c r="B335" s="184">
        <v>44286</v>
      </c>
      <c r="C335" s="170">
        <v>353543</v>
      </c>
      <c r="D335" s="91" t="s">
        <v>492</v>
      </c>
      <c r="E335" s="185" t="s">
        <v>117</v>
      </c>
      <c r="F335" s="186">
        <v>150</v>
      </c>
      <c r="G335" s="93" t="s">
        <v>1013</v>
      </c>
      <c r="H335" s="108">
        <v>44301</v>
      </c>
      <c r="L335" s="36"/>
    </row>
    <row r="336" spans="1:12" s="2" customFormat="1" ht="24.95" customHeight="1" x14ac:dyDescent="0.25">
      <c r="A336" s="107">
        <v>327</v>
      </c>
      <c r="B336" s="184">
        <v>44273</v>
      </c>
      <c r="C336" s="170">
        <v>45848</v>
      </c>
      <c r="D336" s="91" t="s">
        <v>752</v>
      </c>
      <c r="E336" s="185" t="s">
        <v>107</v>
      </c>
      <c r="F336" s="186">
        <v>279</v>
      </c>
      <c r="G336" s="93" t="s">
        <v>1014</v>
      </c>
      <c r="H336" s="108">
        <v>44301</v>
      </c>
      <c r="L336" s="36"/>
    </row>
    <row r="337" spans="1:12" s="2" customFormat="1" ht="24.95" customHeight="1" x14ac:dyDescent="0.25">
      <c r="A337" s="107">
        <v>328</v>
      </c>
      <c r="B337" s="184">
        <v>44271</v>
      </c>
      <c r="C337" s="170">
        <v>12026</v>
      </c>
      <c r="D337" s="91" t="s">
        <v>490</v>
      </c>
      <c r="E337" s="185" t="s">
        <v>106</v>
      </c>
      <c r="F337" s="186">
        <v>3673.25</v>
      </c>
      <c r="G337" s="93" t="s">
        <v>1015</v>
      </c>
      <c r="H337" s="108">
        <v>44301</v>
      </c>
      <c r="L337" s="36"/>
    </row>
    <row r="338" spans="1:12" s="2" customFormat="1" ht="24.95" customHeight="1" x14ac:dyDescent="0.25">
      <c r="A338" s="107">
        <v>329</v>
      </c>
      <c r="B338" s="184">
        <v>44286</v>
      </c>
      <c r="C338" s="170">
        <v>353285</v>
      </c>
      <c r="D338" s="91" t="s">
        <v>492</v>
      </c>
      <c r="E338" s="185" t="s">
        <v>117</v>
      </c>
      <c r="F338" s="186">
        <v>4757.45</v>
      </c>
      <c r="G338" s="93" t="s">
        <v>1016</v>
      </c>
      <c r="H338" s="108">
        <v>44301</v>
      </c>
      <c r="L338" s="36"/>
    </row>
    <row r="339" spans="1:12" s="2" customFormat="1" ht="24.95" customHeight="1" x14ac:dyDescent="0.25">
      <c r="A339" s="107">
        <v>330</v>
      </c>
      <c r="B339" s="184">
        <v>44286</v>
      </c>
      <c r="C339" s="170">
        <v>353239</v>
      </c>
      <c r="D339" s="91" t="s">
        <v>492</v>
      </c>
      <c r="E339" s="185" t="s">
        <v>117</v>
      </c>
      <c r="F339" s="186">
        <v>3962.29</v>
      </c>
      <c r="G339" s="93" t="s">
        <v>1017</v>
      </c>
      <c r="H339" s="108">
        <v>44301</v>
      </c>
      <c r="L339" s="36"/>
    </row>
    <row r="340" spans="1:12" s="2" customFormat="1" ht="24.95" customHeight="1" x14ac:dyDescent="0.25">
      <c r="A340" s="107">
        <v>331</v>
      </c>
      <c r="B340" s="184">
        <v>44274</v>
      </c>
      <c r="C340" s="170" t="s">
        <v>1019</v>
      </c>
      <c r="D340" s="91" t="s">
        <v>484</v>
      </c>
      <c r="E340" s="185" t="s">
        <v>107</v>
      </c>
      <c r="F340" s="186">
        <v>4340</v>
      </c>
      <c r="G340" s="93" t="s">
        <v>1018</v>
      </c>
      <c r="H340" s="108">
        <v>44302</v>
      </c>
      <c r="L340" s="36"/>
    </row>
    <row r="341" spans="1:12" s="2" customFormat="1" ht="24.95" customHeight="1" x14ac:dyDescent="0.25">
      <c r="A341" s="107">
        <v>332</v>
      </c>
      <c r="B341" s="184">
        <v>44274</v>
      </c>
      <c r="C341" s="170">
        <v>20528</v>
      </c>
      <c r="D341" s="91" t="s">
        <v>675</v>
      </c>
      <c r="E341" s="185" t="s">
        <v>107</v>
      </c>
      <c r="F341" s="186">
        <v>1100</v>
      </c>
      <c r="G341" s="93" t="s">
        <v>1022</v>
      </c>
      <c r="H341" s="108">
        <v>44302</v>
      </c>
      <c r="L341" s="36"/>
    </row>
    <row r="342" spans="1:12" s="2" customFormat="1" ht="24.95" customHeight="1" x14ac:dyDescent="0.25">
      <c r="A342" s="107">
        <v>333</v>
      </c>
      <c r="B342" s="184">
        <v>44272</v>
      </c>
      <c r="C342" s="170" t="s">
        <v>1020</v>
      </c>
      <c r="D342" s="91" t="s">
        <v>486</v>
      </c>
      <c r="E342" s="185" t="s">
        <v>106</v>
      </c>
      <c r="F342" s="186">
        <v>2522.75</v>
      </c>
      <c r="G342" s="93" t="s">
        <v>1023</v>
      </c>
      <c r="H342" s="108">
        <v>44302</v>
      </c>
      <c r="L342" s="36"/>
    </row>
    <row r="343" spans="1:12" s="2" customFormat="1" ht="24.95" customHeight="1" x14ac:dyDescent="0.25">
      <c r="A343" s="107">
        <v>334</v>
      </c>
      <c r="B343" s="184">
        <v>44272</v>
      </c>
      <c r="C343" s="170" t="s">
        <v>1021</v>
      </c>
      <c r="D343" s="91" t="s">
        <v>486</v>
      </c>
      <c r="E343" s="185" t="s">
        <v>106</v>
      </c>
      <c r="F343" s="186">
        <v>2396.25</v>
      </c>
      <c r="G343" s="93" t="s">
        <v>1024</v>
      </c>
      <c r="H343" s="108">
        <v>44302</v>
      </c>
      <c r="L343" s="36"/>
    </row>
    <row r="344" spans="1:12" s="2" customFormat="1" ht="24.95" customHeight="1" x14ac:dyDescent="0.25">
      <c r="A344" s="107">
        <v>335</v>
      </c>
      <c r="B344" s="184">
        <v>44273</v>
      </c>
      <c r="C344" s="170">
        <v>240775</v>
      </c>
      <c r="D344" s="91" t="s">
        <v>638</v>
      </c>
      <c r="E344" s="185" t="s">
        <v>107</v>
      </c>
      <c r="F344" s="186">
        <v>2625</v>
      </c>
      <c r="G344" s="93" t="s">
        <v>1025</v>
      </c>
      <c r="H344" s="108">
        <v>44305</v>
      </c>
      <c r="L344" s="36"/>
    </row>
    <row r="345" spans="1:12" s="2" customFormat="1" ht="24.95" customHeight="1" x14ac:dyDescent="0.25">
      <c r="A345" s="107">
        <v>336</v>
      </c>
      <c r="B345" s="184">
        <v>44243</v>
      </c>
      <c r="C345" s="170">
        <v>925520</v>
      </c>
      <c r="D345" s="91" t="s">
        <v>1026</v>
      </c>
      <c r="E345" s="185" t="s">
        <v>106</v>
      </c>
      <c r="F345" s="186">
        <v>5005</v>
      </c>
      <c r="G345" s="93" t="s">
        <v>1032</v>
      </c>
      <c r="H345" s="108">
        <v>44305</v>
      </c>
      <c r="L345" s="36"/>
    </row>
    <row r="346" spans="1:12" s="2" customFormat="1" ht="24.95" customHeight="1" x14ac:dyDescent="0.25">
      <c r="A346" s="107">
        <v>337</v>
      </c>
      <c r="B346" s="184">
        <v>44258</v>
      </c>
      <c r="C346" s="170">
        <v>161637</v>
      </c>
      <c r="D346" s="91" t="s">
        <v>486</v>
      </c>
      <c r="E346" s="185" t="s">
        <v>106</v>
      </c>
      <c r="F346" s="186">
        <v>2263.25</v>
      </c>
      <c r="G346" s="93" t="s">
        <v>1033</v>
      </c>
      <c r="H346" s="108">
        <v>44305</v>
      </c>
      <c r="L346" s="36"/>
    </row>
    <row r="347" spans="1:12" s="2" customFormat="1" ht="24.95" customHeight="1" x14ac:dyDescent="0.25">
      <c r="A347" s="107">
        <v>338</v>
      </c>
      <c r="B347" s="184">
        <v>44243</v>
      </c>
      <c r="C347" s="170" t="s">
        <v>1027</v>
      </c>
      <c r="D347" s="91" t="s">
        <v>497</v>
      </c>
      <c r="E347" s="185" t="s">
        <v>106</v>
      </c>
      <c r="F347" s="186">
        <v>1574.43</v>
      </c>
      <c r="G347" s="93" t="s">
        <v>1034</v>
      </c>
      <c r="H347" s="108">
        <v>44305</v>
      </c>
      <c r="L347" s="36"/>
    </row>
    <row r="348" spans="1:12" s="2" customFormat="1" ht="24.95" customHeight="1" x14ac:dyDescent="0.25">
      <c r="A348" s="107">
        <v>339</v>
      </c>
      <c r="B348" s="184">
        <v>44258</v>
      </c>
      <c r="C348" s="170" t="s">
        <v>1028</v>
      </c>
      <c r="D348" s="91" t="s">
        <v>942</v>
      </c>
      <c r="E348" s="185" t="s">
        <v>106</v>
      </c>
      <c r="F348" s="186">
        <v>1733.33</v>
      </c>
      <c r="G348" s="93" t="s">
        <v>1035</v>
      </c>
      <c r="H348" s="108">
        <v>44305</v>
      </c>
      <c r="L348" s="36"/>
    </row>
    <row r="349" spans="1:12" s="2" customFormat="1" ht="24.95" customHeight="1" x14ac:dyDescent="0.25">
      <c r="A349" s="107">
        <v>340</v>
      </c>
      <c r="B349" s="184">
        <v>44273</v>
      </c>
      <c r="C349" s="170" t="s">
        <v>1029</v>
      </c>
      <c r="D349" s="91" t="s">
        <v>942</v>
      </c>
      <c r="E349" s="185" t="s">
        <v>106</v>
      </c>
      <c r="F349" s="186">
        <v>1650</v>
      </c>
      <c r="G349" s="93" t="s">
        <v>1036</v>
      </c>
      <c r="H349" s="108">
        <v>44305</v>
      </c>
      <c r="L349" s="36"/>
    </row>
    <row r="350" spans="1:12" s="2" customFormat="1" ht="24.95" customHeight="1" x14ac:dyDescent="0.25">
      <c r="A350" s="107">
        <v>341</v>
      </c>
      <c r="B350" s="184">
        <v>44244</v>
      </c>
      <c r="C350" s="170" t="s">
        <v>1030</v>
      </c>
      <c r="D350" s="91" t="s">
        <v>853</v>
      </c>
      <c r="E350" s="185" t="s">
        <v>106</v>
      </c>
      <c r="F350" s="186">
        <v>580</v>
      </c>
      <c r="G350" s="93" t="s">
        <v>1037</v>
      </c>
      <c r="H350" s="108">
        <v>44305</v>
      </c>
      <c r="L350" s="36"/>
    </row>
    <row r="351" spans="1:12" s="2" customFormat="1" ht="24.95" customHeight="1" x14ac:dyDescent="0.25">
      <c r="A351" s="107">
        <v>342</v>
      </c>
      <c r="B351" s="184">
        <v>44259</v>
      </c>
      <c r="C351" s="170" t="s">
        <v>1031</v>
      </c>
      <c r="D351" s="91" t="s">
        <v>945</v>
      </c>
      <c r="E351" s="185" t="s">
        <v>106</v>
      </c>
      <c r="F351" s="186">
        <v>1900</v>
      </c>
      <c r="G351" s="93" t="s">
        <v>1038</v>
      </c>
      <c r="H351" s="108">
        <v>44305</v>
      </c>
      <c r="L351" s="36"/>
    </row>
    <row r="352" spans="1:12" s="2" customFormat="1" ht="24.95" customHeight="1" x14ac:dyDescent="0.25">
      <c r="A352" s="107">
        <v>343</v>
      </c>
      <c r="B352" s="184">
        <v>44273</v>
      </c>
      <c r="C352" s="170">
        <v>273353</v>
      </c>
      <c r="D352" s="91" t="s">
        <v>482</v>
      </c>
      <c r="E352" s="185" t="s">
        <v>106</v>
      </c>
      <c r="F352" s="186">
        <v>543.6</v>
      </c>
      <c r="G352" s="93" t="s">
        <v>1039</v>
      </c>
      <c r="H352" s="108">
        <v>44305</v>
      </c>
      <c r="L352" s="36"/>
    </row>
    <row r="353" spans="1:12" s="2" customFormat="1" ht="24.95" customHeight="1" x14ac:dyDescent="0.25">
      <c r="A353" s="107">
        <v>344</v>
      </c>
      <c r="B353" s="184">
        <v>44273</v>
      </c>
      <c r="C353" s="170">
        <v>63967</v>
      </c>
      <c r="D353" s="91" t="s">
        <v>556</v>
      </c>
      <c r="E353" s="185" t="s">
        <v>106</v>
      </c>
      <c r="F353" s="186">
        <v>2240</v>
      </c>
      <c r="G353" s="93" t="s">
        <v>1040</v>
      </c>
      <c r="H353" s="108">
        <v>44305</v>
      </c>
      <c r="L353" s="36"/>
    </row>
    <row r="354" spans="1:12" s="2" customFormat="1" ht="24.95" customHeight="1" x14ac:dyDescent="0.25">
      <c r="A354" s="107">
        <v>345</v>
      </c>
      <c r="B354" s="184">
        <v>44291</v>
      </c>
      <c r="C354" s="170">
        <v>354044</v>
      </c>
      <c r="D354" s="91" t="s">
        <v>492</v>
      </c>
      <c r="E354" s="185" t="s">
        <v>117</v>
      </c>
      <c r="F354" s="186">
        <v>175</v>
      </c>
      <c r="G354" s="93" t="s">
        <v>1041</v>
      </c>
      <c r="H354" s="108">
        <v>44306</v>
      </c>
      <c r="L354" s="36"/>
    </row>
    <row r="355" spans="1:12" s="2" customFormat="1" ht="24.95" customHeight="1" x14ac:dyDescent="0.25">
      <c r="A355" s="107">
        <v>346</v>
      </c>
      <c r="B355" s="184">
        <v>44278</v>
      </c>
      <c r="C355" s="170" t="s">
        <v>1043</v>
      </c>
      <c r="D355" s="91" t="s">
        <v>892</v>
      </c>
      <c r="E355" s="185" t="s">
        <v>106</v>
      </c>
      <c r="F355" s="186">
        <v>2169.23</v>
      </c>
      <c r="G355" s="93" t="s">
        <v>1042</v>
      </c>
      <c r="H355" s="108">
        <v>44306</v>
      </c>
      <c r="L355" s="36"/>
    </row>
    <row r="356" spans="1:12" s="2" customFormat="1" ht="24.95" customHeight="1" x14ac:dyDescent="0.25">
      <c r="A356" s="107">
        <v>347</v>
      </c>
      <c r="B356" s="184">
        <v>44287</v>
      </c>
      <c r="C356" s="170" t="s">
        <v>1045</v>
      </c>
      <c r="D356" s="91" t="s">
        <v>904</v>
      </c>
      <c r="E356" s="185" t="s">
        <v>107</v>
      </c>
      <c r="F356" s="186">
        <v>949.4</v>
      </c>
      <c r="G356" s="93" t="s">
        <v>1044</v>
      </c>
      <c r="H356" s="108">
        <v>44308</v>
      </c>
      <c r="L356" s="36"/>
    </row>
    <row r="357" spans="1:12" s="2" customFormat="1" ht="24.95" customHeight="1" x14ac:dyDescent="0.25">
      <c r="A357" s="107">
        <v>348</v>
      </c>
      <c r="B357" s="184">
        <v>44277</v>
      </c>
      <c r="C357" s="170" t="s">
        <v>1046</v>
      </c>
      <c r="D357" s="91" t="s">
        <v>638</v>
      </c>
      <c r="E357" s="185" t="s">
        <v>107</v>
      </c>
      <c r="F357" s="186">
        <v>682.5</v>
      </c>
      <c r="G357" s="93" t="s">
        <v>1048</v>
      </c>
      <c r="H357" s="108">
        <v>44308</v>
      </c>
      <c r="L357" s="36"/>
    </row>
    <row r="358" spans="1:12" s="2" customFormat="1" ht="24.95" customHeight="1" x14ac:dyDescent="0.25">
      <c r="A358" s="107">
        <v>349</v>
      </c>
      <c r="B358" s="184">
        <v>44251</v>
      </c>
      <c r="C358" s="170" t="s">
        <v>1047</v>
      </c>
      <c r="D358" s="91" t="s">
        <v>488</v>
      </c>
      <c r="E358" s="185" t="s">
        <v>107</v>
      </c>
      <c r="F358" s="186">
        <v>4067.2</v>
      </c>
      <c r="G358" s="93" t="s">
        <v>1049</v>
      </c>
      <c r="H358" s="108">
        <v>44308</v>
      </c>
      <c r="L358" s="36"/>
    </row>
    <row r="359" spans="1:12" s="2" customFormat="1" ht="24.95" customHeight="1" x14ac:dyDescent="0.25">
      <c r="A359" s="107">
        <v>350</v>
      </c>
      <c r="B359" s="184">
        <v>44274</v>
      </c>
      <c r="C359" s="170" t="s">
        <v>1052</v>
      </c>
      <c r="D359" s="91" t="s">
        <v>484</v>
      </c>
      <c r="E359" s="185" t="s">
        <v>107</v>
      </c>
      <c r="F359" s="186">
        <v>4340</v>
      </c>
      <c r="G359" s="93" t="s">
        <v>1051</v>
      </c>
      <c r="H359" s="108">
        <v>44309</v>
      </c>
      <c r="L359" s="36"/>
    </row>
    <row r="360" spans="1:12" s="2" customFormat="1" ht="24.95" customHeight="1" x14ac:dyDescent="0.25">
      <c r="A360" s="107">
        <v>351</v>
      </c>
      <c r="B360" s="184">
        <v>44294</v>
      </c>
      <c r="C360" s="170">
        <v>354884</v>
      </c>
      <c r="D360" s="91" t="s">
        <v>492</v>
      </c>
      <c r="E360" s="185" t="s">
        <v>117</v>
      </c>
      <c r="F360" s="186">
        <v>5018</v>
      </c>
      <c r="G360" s="93" t="s">
        <v>1055</v>
      </c>
      <c r="H360" s="108">
        <v>44309</v>
      </c>
      <c r="L360" s="36"/>
    </row>
    <row r="361" spans="1:12" s="2" customFormat="1" ht="24.95" customHeight="1" x14ac:dyDescent="0.25">
      <c r="A361" s="107">
        <v>352</v>
      </c>
      <c r="B361" s="184">
        <v>44279</v>
      </c>
      <c r="C361" s="170" t="s">
        <v>1053</v>
      </c>
      <c r="D361" s="91" t="s">
        <v>497</v>
      </c>
      <c r="E361" s="185" t="s">
        <v>106</v>
      </c>
      <c r="F361" s="186">
        <v>350.25</v>
      </c>
      <c r="G361" s="93" t="s">
        <v>1056</v>
      </c>
      <c r="H361" s="108">
        <v>44309</v>
      </c>
      <c r="L361" s="36"/>
    </row>
    <row r="362" spans="1:12" s="2" customFormat="1" ht="24.95" customHeight="1" x14ac:dyDescent="0.25">
      <c r="A362" s="107">
        <v>353</v>
      </c>
      <c r="B362" s="184">
        <v>44281</v>
      </c>
      <c r="C362" s="170" t="s">
        <v>1054</v>
      </c>
      <c r="D362" s="91" t="s">
        <v>666</v>
      </c>
      <c r="E362" s="185" t="s">
        <v>106</v>
      </c>
      <c r="F362" s="186">
        <v>1650</v>
      </c>
      <c r="G362" s="93" t="s">
        <v>1057</v>
      </c>
      <c r="H362" s="108">
        <v>44309</v>
      </c>
      <c r="L362" s="36"/>
    </row>
    <row r="363" spans="1:12" s="2" customFormat="1" ht="24.95" customHeight="1" x14ac:dyDescent="0.25">
      <c r="A363" s="107">
        <v>354</v>
      </c>
      <c r="B363" s="184">
        <v>44279</v>
      </c>
      <c r="C363" s="170">
        <v>12243</v>
      </c>
      <c r="D363" s="91" t="s">
        <v>490</v>
      </c>
      <c r="E363" s="185" t="s">
        <v>106</v>
      </c>
      <c r="F363" s="186">
        <v>1942.92</v>
      </c>
      <c r="G363" s="93" t="s">
        <v>1058</v>
      </c>
      <c r="H363" s="108">
        <v>44309</v>
      </c>
      <c r="L363" s="36"/>
    </row>
    <row r="364" spans="1:12" s="2" customFormat="1" ht="24.95" customHeight="1" x14ac:dyDescent="0.25">
      <c r="A364" s="107">
        <v>355</v>
      </c>
      <c r="B364" s="184">
        <v>44266</v>
      </c>
      <c r="C364" s="170" t="s">
        <v>1059</v>
      </c>
      <c r="D364" s="91" t="s">
        <v>471</v>
      </c>
      <c r="E364" s="185" t="s">
        <v>106</v>
      </c>
      <c r="F364" s="186">
        <v>1482.06</v>
      </c>
      <c r="G364" s="93" t="s">
        <v>470</v>
      </c>
      <c r="H364" s="108">
        <v>44312</v>
      </c>
      <c r="L364" s="36"/>
    </row>
    <row r="365" spans="1:12" s="2" customFormat="1" ht="24.95" customHeight="1" x14ac:dyDescent="0.25">
      <c r="A365" s="107">
        <v>356</v>
      </c>
      <c r="B365" s="184">
        <v>44295</v>
      </c>
      <c r="C365" s="170">
        <v>355192</v>
      </c>
      <c r="D365" s="91" t="s">
        <v>492</v>
      </c>
      <c r="E365" s="185" t="s">
        <v>117</v>
      </c>
      <c r="F365" s="186">
        <v>300</v>
      </c>
      <c r="G365" s="93" t="s">
        <v>1060</v>
      </c>
      <c r="H365" s="108">
        <v>44312</v>
      </c>
      <c r="L365" s="36"/>
    </row>
    <row r="366" spans="1:12" s="2" customFormat="1" ht="24.95" customHeight="1" x14ac:dyDescent="0.25">
      <c r="A366" s="107">
        <v>357</v>
      </c>
      <c r="B366" s="184">
        <v>44295</v>
      </c>
      <c r="C366" s="170">
        <v>355236</v>
      </c>
      <c r="D366" s="91" t="s">
        <v>492</v>
      </c>
      <c r="E366" s="185" t="s">
        <v>117</v>
      </c>
      <c r="F366" s="186">
        <v>3600</v>
      </c>
      <c r="G366" s="93" t="s">
        <v>1065</v>
      </c>
      <c r="H366" s="108">
        <v>44312</v>
      </c>
      <c r="L366" s="36"/>
    </row>
    <row r="367" spans="1:12" s="2" customFormat="1" ht="24.95" customHeight="1" x14ac:dyDescent="0.25">
      <c r="A367" s="107">
        <v>358</v>
      </c>
      <c r="B367" s="184">
        <v>44295</v>
      </c>
      <c r="C367" s="170">
        <v>355263</v>
      </c>
      <c r="D367" s="91" t="s">
        <v>492</v>
      </c>
      <c r="E367" s="185" t="s">
        <v>117</v>
      </c>
      <c r="F367" s="186">
        <v>350</v>
      </c>
      <c r="G367" s="93" t="s">
        <v>1066</v>
      </c>
      <c r="H367" s="108">
        <v>44312</v>
      </c>
      <c r="L367" s="36"/>
    </row>
    <row r="368" spans="1:12" s="2" customFormat="1" ht="24.95" customHeight="1" x14ac:dyDescent="0.25">
      <c r="A368" s="107">
        <v>359</v>
      </c>
      <c r="B368" s="184">
        <v>44265</v>
      </c>
      <c r="C368" s="170" t="s">
        <v>1061</v>
      </c>
      <c r="D368" s="91" t="s">
        <v>486</v>
      </c>
      <c r="E368" s="185" t="s">
        <v>106</v>
      </c>
      <c r="F368" s="186">
        <v>2464.75</v>
      </c>
      <c r="G368" s="93" t="s">
        <v>1067</v>
      </c>
      <c r="H368" s="108">
        <v>44312</v>
      </c>
      <c r="L368" s="36"/>
    </row>
    <row r="369" spans="1:12" s="2" customFormat="1" ht="24.95" customHeight="1" x14ac:dyDescent="0.25">
      <c r="A369" s="107">
        <v>360</v>
      </c>
      <c r="B369" s="184">
        <v>44266</v>
      </c>
      <c r="C369" s="170" t="s">
        <v>1062</v>
      </c>
      <c r="D369" s="91" t="s">
        <v>497</v>
      </c>
      <c r="E369" s="185" t="s">
        <v>106</v>
      </c>
      <c r="F369" s="186">
        <v>515</v>
      </c>
      <c r="G369" s="93" t="s">
        <v>1068</v>
      </c>
      <c r="H369" s="108">
        <v>44312</v>
      </c>
      <c r="L369" s="36"/>
    </row>
    <row r="370" spans="1:12" s="2" customFormat="1" ht="24.95" customHeight="1" x14ac:dyDescent="0.25">
      <c r="A370" s="107">
        <v>361</v>
      </c>
      <c r="B370" s="184">
        <v>44251</v>
      </c>
      <c r="C370" s="170">
        <v>926641</v>
      </c>
      <c r="D370" s="91" t="s">
        <v>1026</v>
      </c>
      <c r="E370" s="185" t="s">
        <v>106</v>
      </c>
      <c r="F370" s="186">
        <v>5180</v>
      </c>
      <c r="G370" s="93" t="s">
        <v>1069</v>
      </c>
      <c r="H370" s="108">
        <v>44312</v>
      </c>
      <c r="L370" s="36"/>
    </row>
    <row r="371" spans="1:12" s="2" customFormat="1" ht="24.95" customHeight="1" x14ac:dyDescent="0.25">
      <c r="A371" s="107">
        <v>362</v>
      </c>
      <c r="B371" s="184">
        <v>44281</v>
      </c>
      <c r="C371" s="170">
        <v>55388</v>
      </c>
      <c r="D371" s="91" t="s">
        <v>644</v>
      </c>
      <c r="E371" s="185" t="s">
        <v>106</v>
      </c>
      <c r="F371" s="186">
        <v>3724</v>
      </c>
      <c r="G371" s="93" t="s">
        <v>1070</v>
      </c>
      <c r="H371" s="108">
        <v>44312</v>
      </c>
      <c r="L371" s="36"/>
    </row>
    <row r="372" spans="1:12" s="2" customFormat="1" ht="24.95" customHeight="1" x14ac:dyDescent="0.25">
      <c r="A372" s="107">
        <v>363</v>
      </c>
      <c r="B372" s="184">
        <v>44256</v>
      </c>
      <c r="C372" s="170">
        <v>62415492</v>
      </c>
      <c r="D372" s="91" t="s">
        <v>590</v>
      </c>
      <c r="E372" s="185" t="s">
        <v>439</v>
      </c>
      <c r="F372" s="186">
        <v>33621.75</v>
      </c>
      <c r="G372" s="93" t="s">
        <v>1071</v>
      </c>
      <c r="H372" s="108">
        <v>44312</v>
      </c>
      <c r="L372" s="36"/>
    </row>
    <row r="373" spans="1:12" s="2" customFormat="1" ht="24.95" customHeight="1" x14ac:dyDescent="0.25">
      <c r="A373" s="107">
        <v>364</v>
      </c>
      <c r="B373" s="184">
        <v>44285</v>
      </c>
      <c r="C373" s="170" t="s">
        <v>1063</v>
      </c>
      <c r="D373" s="91" t="s">
        <v>679</v>
      </c>
      <c r="E373" s="185" t="s">
        <v>106</v>
      </c>
      <c r="F373" s="186">
        <v>2670</v>
      </c>
      <c r="G373" s="93" t="s">
        <v>1072</v>
      </c>
      <c r="H373" s="108">
        <v>44312</v>
      </c>
      <c r="L373" s="36"/>
    </row>
    <row r="374" spans="1:12" s="2" customFormat="1" ht="24.95" customHeight="1" x14ac:dyDescent="0.25">
      <c r="A374" s="107">
        <v>365</v>
      </c>
      <c r="B374" s="184">
        <v>44267</v>
      </c>
      <c r="C374" s="170" t="s">
        <v>1064</v>
      </c>
      <c r="D374" s="91" t="s">
        <v>556</v>
      </c>
      <c r="E374" s="185" t="s">
        <v>106</v>
      </c>
      <c r="F374" s="186">
        <v>1120</v>
      </c>
      <c r="G374" s="93" t="s">
        <v>1073</v>
      </c>
      <c r="H374" s="108">
        <v>44312</v>
      </c>
      <c r="L374" s="36"/>
    </row>
    <row r="375" spans="1:12" s="2" customFormat="1" ht="24.95" customHeight="1" x14ac:dyDescent="0.25">
      <c r="A375" s="107">
        <v>366</v>
      </c>
      <c r="B375" s="184">
        <v>44286</v>
      </c>
      <c r="C375" s="170">
        <v>105217</v>
      </c>
      <c r="D375" s="91" t="s">
        <v>679</v>
      </c>
      <c r="E375" s="185" t="s">
        <v>106</v>
      </c>
      <c r="F375" s="186">
        <v>6069</v>
      </c>
      <c r="G375" s="93" t="s">
        <v>1074</v>
      </c>
      <c r="H375" s="108">
        <v>44313</v>
      </c>
      <c r="L375" s="36"/>
    </row>
    <row r="376" spans="1:12" s="2" customFormat="1" ht="24.95" customHeight="1" x14ac:dyDescent="0.25">
      <c r="A376" s="107">
        <v>367</v>
      </c>
      <c r="B376" s="184">
        <v>44293</v>
      </c>
      <c r="C376" s="170" t="s">
        <v>1076</v>
      </c>
      <c r="D376" s="91" t="s">
        <v>1075</v>
      </c>
      <c r="E376" s="185" t="s">
        <v>106</v>
      </c>
      <c r="F376" s="186">
        <v>7003.97</v>
      </c>
      <c r="G376" s="93" t="s">
        <v>1078</v>
      </c>
      <c r="H376" s="108">
        <v>44313</v>
      </c>
      <c r="L376" s="36"/>
    </row>
    <row r="377" spans="1:12" s="2" customFormat="1" ht="24.95" customHeight="1" x14ac:dyDescent="0.25">
      <c r="A377" s="107">
        <v>368</v>
      </c>
      <c r="B377" s="184">
        <v>44298</v>
      </c>
      <c r="C377" s="170">
        <v>355652</v>
      </c>
      <c r="D377" s="91" t="s">
        <v>492</v>
      </c>
      <c r="E377" s="185" t="s">
        <v>117</v>
      </c>
      <c r="F377" s="186">
        <v>9945.2900000000009</v>
      </c>
      <c r="G377" s="93" t="s">
        <v>1079</v>
      </c>
      <c r="H377" s="108">
        <v>44313</v>
      </c>
      <c r="L377" s="36"/>
    </row>
    <row r="378" spans="1:12" s="2" customFormat="1" ht="24.95" customHeight="1" x14ac:dyDescent="0.25">
      <c r="A378" s="107">
        <v>369</v>
      </c>
      <c r="B378" s="184">
        <v>44298</v>
      </c>
      <c r="C378" s="170">
        <v>355744</v>
      </c>
      <c r="D378" s="91" t="s">
        <v>492</v>
      </c>
      <c r="E378" s="185" t="s">
        <v>117</v>
      </c>
      <c r="F378" s="186">
        <v>5018</v>
      </c>
      <c r="G378" s="93" t="s">
        <v>1080</v>
      </c>
      <c r="H378" s="108">
        <v>44313</v>
      </c>
      <c r="L378" s="36"/>
    </row>
    <row r="379" spans="1:12" s="2" customFormat="1" ht="24.95" customHeight="1" x14ac:dyDescent="0.25">
      <c r="A379" s="107">
        <v>370</v>
      </c>
      <c r="B379" s="184">
        <v>44285</v>
      </c>
      <c r="C379" s="170">
        <v>624417</v>
      </c>
      <c r="D379" s="91" t="s">
        <v>481</v>
      </c>
      <c r="E379" s="185" t="s">
        <v>106</v>
      </c>
      <c r="F379" s="186">
        <v>1173</v>
      </c>
      <c r="G379" s="93" t="s">
        <v>1081</v>
      </c>
      <c r="H379" s="108">
        <v>44313</v>
      </c>
      <c r="L379" s="36"/>
    </row>
    <row r="380" spans="1:12" s="2" customFormat="1" ht="24.95" customHeight="1" x14ac:dyDescent="0.25">
      <c r="A380" s="107">
        <v>371</v>
      </c>
      <c r="B380" s="184">
        <v>44278</v>
      </c>
      <c r="C380" s="170" t="s">
        <v>1077</v>
      </c>
      <c r="D380" s="91" t="s">
        <v>892</v>
      </c>
      <c r="E380" s="185" t="s">
        <v>106</v>
      </c>
      <c r="F380" s="186">
        <v>2169.23</v>
      </c>
      <c r="G380" s="93" t="s">
        <v>1082</v>
      </c>
      <c r="H380" s="108">
        <v>44313</v>
      </c>
      <c r="L380" s="36"/>
    </row>
    <row r="381" spans="1:12" s="2" customFormat="1" ht="24.95" customHeight="1" x14ac:dyDescent="0.25">
      <c r="A381" s="107">
        <v>372</v>
      </c>
      <c r="B381" s="184">
        <v>44258</v>
      </c>
      <c r="C381" s="170" t="s">
        <v>1084</v>
      </c>
      <c r="D381" s="91" t="s">
        <v>523</v>
      </c>
      <c r="E381" s="185" t="s">
        <v>107</v>
      </c>
      <c r="F381" s="186">
        <v>336.06</v>
      </c>
      <c r="G381" s="93" t="s">
        <v>1083</v>
      </c>
      <c r="H381" s="108">
        <v>44314</v>
      </c>
      <c r="L381" s="36"/>
    </row>
    <row r="382" spans="1:12" s="2" customFormat="1" ht="24.95" customHeight="1" x14ac:dyDescent="0.25">
      <c r="A382" s="107">
        <v>373</v>
      </c>
      <c r="B382" s="184">
        <v>44286</v>
      </c>
      <c r="C382" s="170">
        <v>20713</v>
      </c>
      <c r="D382" s="91" t="s">
        <v>675</v>
      </c>
      <c r="E382" s="185" t="s">
        <v>107</v>
      </c>
      <c r="F382" s="186">
        <v>1100</v>
      </c>
      <c r="G382" s="93" t="s">
        <v>1087</v>
      </c>
      <c r="H382" s="108">
        <v>44314</v>
      </c>
      <c r="L382" s="36"/>
    </row>
    <row r="383" spans="1:12" s="2" customFormat="1" ht="24.95" customHeight="1" x14ac:dyDescent="0.25">
      <c r="A383" s="107">
        <v>374</v>
      </c>
      <c r="B383" s="184">
        <v>44299</v>
      </c>
      <c r="C383" s="170">
        <v>355964</v>
      </c>
      <c r="D383" s="91" t="s">
        <v>492</v>
      </c>
      <c r="E383" s="185" t="s">
        <v>117</v>
      </c>
      <c r="F383" s="186">
        <v>1315.2</v>
      </c>
      <c r="G383" s="93" t="s">
        <v>1088</v>
      </c>
      <c r="H383" s="108">
        <v>44314</v>
      </c>
      <c r="L383" s="36"/>
    </row>
    <row r="384" spans="1:12" s="2" customFormat="1" ht="24.95" customHeight="1" x14ac:dyDescent="0.25">
      <c r="A384" s="107">
        <v>375</v>
      </c>
      <c r="B384" s="184">
        <v>44284</v>
      </c>
      <c r="C384" s="170" t="s">
        <v>1085</v>
      </c>
      <c r="D384" s="91" t="s">
        <v>486</v>
      </c>
      <c r="E384" s="185" t="s">
        <v>106</v>
      </c>
      <c r="F384" s="186">
        <v>2934.35</v>
      </c>
      <c r="G384" s="93" t="s">
        <v>1089</v>
      </c>
      <c r="H384" s="108">
        <v>44314</v>
      </c>
      <c r="L384" s="36"/>
    </row>
    <row r="385" spans="1:12" s="2" customFormat="1" ht="24.95" customHeight="1" x14ac:dyDescent="0.25">
      <c r="A385" s="107">
        <v>376</v>
      </c>
      <c r="B385" s="184">
        <v>44279</v>
      </c>
      <c r="C385" s="170">
        <v>41232</v>
      </c>
      <c r="D385" s="91" t="s">
        <v>563</v>
      </c>
      <c r="E385" s="185" t="s">
        <v>107</v>
      </c>
      <c r="F385" s="186">
        <v>2800</v>
      </c>
      <c r="G385" s="93" t="s">
        <v>1090</v>
      </c>
      <c r="H385" s="108">
        <v>44314</v>
      </c>
      <c r="L385" s="36"/>
    </row>
    <row r="386" spans="1:12" s="2" customFormat="1" ht="24.95" customHeight="1" x14ac:dyDescent="0.25">
      <c r="A386" s="107">
        <v>377</v>
      </c>
      <c r="B386" s="184">
        <v>44284</v>
      </c>
      <c r="C386" s="170" t="s">
        <v>1086</v>
      </c>
      <c r="D386" s="91" t="s">
        <v>556</v>
      </c>
      <c r="E386" s="185" t="s">
        <v>106</v>
      </c>
      <c r="F386" s="186">
        <v>2080</v>
      </c>
      <c r="G386" s="93" t="s">
        <v>1091</v>
      </c>
      <c r="H386" s="108">
        <v>44314</v>
      </c>
      <c r="L386" s="36"/>
    </row>
    <row r="387" spans="1:12" s="2" customFormat="1" ht="24.95" customHeight="1" x14ac:dyDescent="0.25">
      <c r="A387" s="107">
        <v>378</v>
      </c>
      <c r="B387" s="184">
        <v>44287</v>
      </c>
      <c r="C387" s="170" t="s">
        <v>1093</v>
      </c>
      <c r="D387" s="91" t="s">
        <v>484</v>
      </c>
      <c r="E387" s="185" t="s">
        <v>107</v>
      </c>
      <c r="F387" s="186">
        <v>9093.33</v>
      </c>
      <c r="G387" s="93" t="s">
        <v>1092</v>
      </c>
      <c r="H387" s="108">
        <v>44315</v>
      </c>
      <c r="L387" s="36"/>
    </row>
    <row r="388" spans="1:12" s="2" customFormat="1" ht="24.95" customHeight="1" x14ac:dyDescent="0.25">
      <c r="A388" s="107">
        <v>379</v>
      </c>
      <c r="B388" s="184">
        <v>44287</v>
      </c>
      <c r="C388" s="170" t="s">
        <v>1094</v>
      </c>
      <c r="D388" s="91" t="s">
        <v>484</v>
      </c>
      <c r="E388" s="185" t="s">
        <v>107</v>
      </c>
      <c r="F388" s="186">
        <v>1427.4</v>
      </c>
      <c r="G388" s="93" t="s">
        <v>1096</v>
      </c>
      <c r="H388" s="108">
        <v>44315</v>
      </c>
      <c r="L388" s="36"/>
    </row>
    <row r="389" spans="1:12" s="2" customFormat="1" ht="24.95" customHeight="1" x14ac:dyDescent="0.25">
      <c r="A389" s="107">
        <v>380</v>
      </c>
      <c r="B389" s="184">
        <v>44287</v>
      </c>
      <c r="C389" s="170" t="s">
        <v>1095</v>
      </c>
      <c r="D389" s="91" t="s">
        <v>904</v>
      </c>
      <c r="E389" s="185" t="s">
        <v>107</v>
      </c>
      <c r="F389" s="186">
        <v>949.4</v>
      </c>
      <c r="G389" s="93" t="s">
        <v>1097</v>
      </c>
      <c r="H389" s="108">
        <v>44315</v>
      </c>
      <c r="L389" s="36"/>
    </row>
    <row r="390" spans="1:12" s="2" customFormat="1" ht="24.95" customHeight="1" x14ac:dyDescent="0.25">
      <c r="A390" s="107">
        <v>381</v>
      </c>
      <c r="B390" s="184">
        <v>44301</v>
      </c>
      <c r="C390" s="170">
        <v>303</v>
      </c>
      <c r="D390" s="91" t="s">
        <v>473</v>
      </c>
      <c r="E390" s="185" t="s">
        <v>111</v>
      </c>
      <c r="F390" s="186">
        <v>79079.289999999994</v>
      </c>
      <c r="G390" s="93" t="s">
        <v>472</v>
      </c>
      <c r="H390" s="108">
        <v>44316</v>
      </c>
      <c r="L390" s="36"/>
    </row>
    <row r="391" spans="1:12" s="2" customFormat="1" ht="24.95" customHeight="1" x14ac:dyDescent="0.25">
      <c r="A391" s="107">
        <v>382</v>
      </c>
      <c r="B391" s="184">
        <v>44292</v>
      </c>
      <c r="C391" s="170">
        <v>6825</v>
      </c>
      <c r="D391" s="91" t="s">
        <v>609</v>
      </c>
      <c r="E391" s="185" t="s">
        <v>111</v>
      </c>
      <c r="F391" s="186">
        <v>98115.63</v>
      </c>
      <c r="G391" s="93" t="s">
        <v>610</v>
      </c>
      <c r="H391" s="108">
        <v>44316</v>
      </c>
      <c r="L391" s="36"/>
    </row>
    <row r="392" spans="1:12" s="2" customFormat="1" ht="24.95" customHeight="1" x14ac:dyDescent="0.25">
      <c r="A392" s="107">
        <v>383</v>
      </c>
      <c r="B392" s="184">
        <v>44274</v>
      </c>
      <c r="C392" s="170" t="s">
        <v>1098</v>
      </c>
      <c r="D392" s="91" t="s">
        <v>484</v>
      </c>
      <c r="E392" s="185" t="s">
        <v>107</v>
      </c>
      <c r="F392" s="186">
        <v>4340</v>
      </c>
      <c r="G392" s="93" t="s">
        <v>1099</v>
      </c>
      <c r="H392" s="108">
        <v>44316</v>
      </c>
      <c r="L392" s="36"/>
    </row>
    <row r="393" spans="1:12" s="2" customFormat="1" ht="24.95" customHeight="1" x14ac:dyDescent="0.25">
      <c r="A393" s="107">
        <v>384</v>
      </c>
      <c r="B393" s="184">
        <v>44286</v>
      </c>
      <c r="C393" s="170">
        <v>1416752</v>
      </c>
      <c r="D393" s="91" t="s">
        <v>1100</v>
      </c>
      <c r="E393" s="185" t="s">
        <v>106</v>
      </c>
      <c r="F393" s="186">
        <v>705</v>
      </c>
      <c r="G393" s="93" t="s">
        <v>1102</v>
      </c>
      <c r="H393" s="108">
        <v>44316</v>
      </c>
      <c r="L393" s="36"/>
    </row>
    <row r="394" spans="1:12" s="2" customFormat="1" ht="24.95" customHeight="1" x14ac:dyDescent="0.25">
      <c r="A394" s="107">
        <v>385</v>
      </c>
      <c r="B394" s="184">
        <v>44286</v>
      </c>
      <c r="C394" s="170">
        <v>241794</v>
      </c>
      <c r="D394" s="91" t="s">
        <v>638</v>
      </c>
      <c r="E394" s="185" t="s">
        <v>107</v>
      </c>
      <c r="F394" s="186">
        <v>480</v>
      </c>
      <c r="G394" s="93" t="s">
        <v>1103</v>
      </c>
      <c r="H394" s="108">
        <v>44316</v>
      </c>
      <c r="L394" s="36"/>
    </row>
    <row r="395" spans="1:12" s="2" customFormat="1" ht="24.95" customHeight="1" x14ac:dyDescent="0.25">
      <c r="A395" s="107">
        <v>386</v>
      </c>
      <c r="B395" s="184">
        <v>44287</v>
      </c>
      <c r="C395" s="170">
        <v>200249185</v>
      </c>
      <c r="D395" s="91" t="s">
        <v>620</v>
      </c>
      <c r="E395" s="185" t="s">
        <v>439</v>
      </c>
      <c r="F395" s="186">
        <v>47132.23</v>
      </c>
      <c r="G395" s="93" t="s">
        <v>1104</v>
      </c>
      <c r="H395" s="108">
        <v>44316</v>
      </c>
      <c r="L395" s="36"/>
    </row>
    <row r="396" spans="1:12" s="2" customFormat="1" ht="24.95" customHeight="1" x14ac:dyDescent="0.25">
      <c r="A396" s="107">
        <v>387</v>
      </c>
      <c r="B396" s="184">
        <v>44301</v>
      </c>
      <c r="C396" s="170">
        <v>356520</v>
      </c>
      <c r="D396" s="91" t="s">
        <v>492</v>
      </c>
      <c r="E396" s="185" t="s">
        <v>117</v>
      </c>
      <c r="F396" s="186">
        <v>300</v>
      </c>
      <c r="G396" s="93" t="s">
        <v>1105</v>
      </c>
      <c r="H396" s="108">
        <v>44316</v>
      </c>
      <c r="L396" s="36"/>
    </row>
    <row r="397" spans="1:12" s="2" customFormat="1" ht="24.95" customHeight="1" x14ac:dyDescent="0.25">
      <c r="A397" s="107">
        <v>388</v>
      </c>
      <c r="B397" s="184">
        <v>44281</v>
      </c>
      <c r="C397" s="170" t="s">
        <v>1101</v>
      </c>
      <c r="D397" s="91" t="s">
        <v>666</v>
      </c>
      <c r="E397" s="185" t="s">
        <v>106</v>
      </c>
      <c r="F397" s="186">
        <v>1650</v>
      </c>
      <c r="G397" s="93" t="s">
        <v>1106</v>
      </c>
      <c r="H397" s="108">
        <v>44316</v>
      </c>
      <c r="L397" s="36"/>
    </row>
    <row r="398" spans="1:12" s="2" customFormat="1" ht="24.95" customHeight="1" x14ac:dyDescent="0.25">
      <c r="A398" s="107">
        <v>389</v>
      </c>
      <c r="B398" s="184">
        <v>44285</v>
      </c>
      <c r="C398" s="170" t="s">
        <v>1109</v>
      </c>
      <c r="D398" s="91" t="s">
        <v>679</v>
      </c>
      <c r="E398" s="185" t="s">
        <v>106</v>
      </c>
      <c r="F398" s="186">
        <v>2670</v>
      </c>
      <c r="G398" s="93" t="s">
        <v>1108</v>
      </c>
      <c r="H398" s="108">
        <v>44319</v>
      </c>
      <c r="L398" s="36"/>
    </row>
    <row r="399" spans="1:12" s="2" customFormat="1" ht="24.95" customHeight="1" x14ac:dyDescent="0.25">
      <c r="A399" s="107">
        <v>390</v>
      </c>
      <c r="B399" s="184">
        <v>44259</v>
      </c>
      <c r="C399" s="170" t="s">
        <v>1110</v>
      </c>
      <c r="D399" s="91" t="s">
        <v>945</v>
      </c>
      <c r="E399" s="185" t="s">
        <v>106</v>
      </c>
      <c r="F399" s="186">
        <v>1900</v>
      </c>
      <c r="G399" s="93" t="s">
        <v>1116</v>
      </c>
      <c r="H399" s="108">
        <v>44319</v>
      </c>
      <c r="L399" s="36"/>
    </row>
    <row r="400" spans="1:12" s="2" customFormat="1" ht="24.95" customHeight="1" x14ac:dyDescent="0.25">
      <c r="A400" s="107">
        <v>391</v>
      </c>
      <c r="B400" s="184">
        <v>44273</v>
      </c>
      <c r="C400" s="170" t="s">
        <v>1111</v>
      </c>
      <c r="D400" s="91" t="s">
        <v>556</v>
      </c>
      <c r="E400" s="185" t="s">
        <v>106</v>
      </c>
      <c r="F400" s="186">
        <v>2240</v>
      </c>
      <c r="G400" s="93" t="s">
        <v>1117</v>
      </c>
      <c r="H400" s="108">
        <v>44319</v>
      </c>
      <c r="L400" s="36"/>
    </row>
    <row r="401" spans="1:12" s="2" customFormat="1" ht="24.95" customHeight="1" x14ac:dyDescent="0.25">
      <c r="A401" s="107">
        <v>392</v>
      </c>
      <c r="B401" s="184">
        <v>44287</v>
      </c>
      <c r="C401" s="170">
        <v>103252</v>
      </c>
      <c r="D401" s="91" t="s">
        <v>573</v>
      </c>
      <c r="E401" s="185" t="s">
        <v>107</v>
      </c>
      <c r="F401" s="186">
        <v>956.16</v>
      </c>
      <c r="G401" s="93" t="s">
        <v>1118</v>
      </c>
      <c r="H401" s="108">
        <v>44319</v>
      </c>
      <c r="L401" s="36"/>
    </row>
    <row r="402" spans="1:12" s="2" customFormat="1" ht="24.95" customHeight="1" x14ac:dyDescent="0.25">
      <c r="A402" s="107">
        <v>393</v>
      </c>
      <c r="B402" s="184">
        <v>44287</v>
      </c>
      <c r="C402" s="170">
        <v>16554</v>
      </c>
      <c r="D402" s="91" t="s">
        <v>886</v>
      </c>
      <c r="E402" s="185" t="s">
        <v>107</v>
      </c>
      <c r="F402" s="186">
        <v>864.5</v>
      </c>
      <c r="G402" s="93" t="s">
        <v>1119</v>
      </c>
      <c r="H402" s="108">
        <v>44319</v>
      </c>
      <c r="L402" s="36"/>
    </row>
    <row r="403" spans="1:12" s="2" customFormat="1" ht="24.95" customHeight="1" x14ac:dyDescent="0.25">
      <c r="A403" s="107">
        <v>394</v>
      </c>
      <c r="B403" s="184">
        <v>44272</v>
      </c>
      <c r="C403" s="170" t="s">
        <v>1112</v>
      </c>
      <c r="D403" s="91" t="s">
        <v>486</v>
      </c>
      <c r="E403" s="185" t="s">
        <v>106</v>
      </c>
      <c r="F403" s="186">
        <v>2522.75</v>
      </c>
      <c r="G403" s="93" t="s">
        <v>1120</v>
      </c>
      <c r="H403" s="108">
        <v>44319</v>
      </c>
      <c r="L403" s="36"/>
    </row>
    <row r="404" spans="1:12" s="2" customFormat="1" ht="24.95" customHeight="1" x14ac:dyDescent="0.25">
      <c r="A404" s="107">
        <v>395</v>
      </c>
      <c r="B404" s="184">
        <v>44272</v>
      </c>
      <c r="C404" s="170" t="s">
        <v>1113</v>
      </c>
      <c r="D404" s="91" t="s">
        <v>486</v>
      </c>
      <c r="E404" s="185" t="s">
        <v>106</v>
      </c>
      <c r="F404" s="186">
        <v>2396.25</v>
      </c>
      <c r="G404" s="93" t="s">
        <v>1121</v>
      </c>
      <c r="H404" s="108">
        <v>44319</v>
      </c>
      <c r="L404" s="36"/>
    </row>
    <row r="405" spans="1:12" s="2" customFormat="1" ht="24.95" customHeight="1" x14ac:dyDescent="0.25">
      <c r="A405" s="107">
        <v>396</v>
      </c>
      <c r="B405" s="184">
        <v>44287</v>
      </c>
      <c r="C405" s="170">
        <v>73765</v>
      </c>
      <c r="D405" s="91" t="s">
        <v>757</v>
      </c>
      <c r="E405" s="185" t="s">
        <v>107</v>
      </c>
      <c r="F405" s="186">
        <v>1520</v>
      </c>
      <c r="G405" s="93" t="s">
        <v>1122</v>
      </c>
      <c r="H405" s="108">
        <v>44319</v>
      </c>
      <c r="L405" s="36"/>
    </row>
    <row r="406" spans="1:12" s="2" customFormat="1" ht="24.95" customHeight="1" x14ac:dyDescent="0.25">
      <c r="A406" s="107">
        <v>397</v>
      </c>
      <c r="B406" s="184">
        <v>44258</v>
      </c>
      <c r="C406" s="170" t="s">
        <v>1114</v>
      </c>
      <c r="D406" s="91" t="s">
        <v>942</v>
      </c>
      <c r="E406" s="185" t="s">
        <v>106</v>
      </c>
      <c r="F406" s="186">
        <v>1733.34</v>
      </c>
      <c r="G406" s="93" t="s">
        <v>1123</v>
      </c>
      <c r="H406" s="108">
        <v>44319</v>
      </c>
      <c r="L406" s="36"/>
    </row>
    <row r="407" spans="1:12" s="2" customFormat="1" ht="24.95" customHeight="1" x14ac:dyDescent="0.25">
      <c r="A407" s="107">
        <v>398</v>
      </c>
      <c r="B407" s="184">
        <v>44273</v>
      </c>
      <c r="C407" s="170" t="s">
        <v>1115</v>
      </c>
      <c r="D407" s="91" t="s">
        <v>942</v>
      </c>
      <c r="E407" s="185" t="s">
        <v>106</v>
      </c>
      <c r="F407" s="186">
        <v>1650</v>
      </c>
      <c r="G407" s="93" t="s">
        <v>1124</v>
      </c>
      <c r="H407" s="108">
        <v>44319</v>
      </c>
      <c r="L407" s="36"/>
    </row>
    <row r="408" spans="1:12" s="2" customFormat="1" ht="24.95" customHeight="1" x14ac:dyDescent="0.25">
      <c r="A408" s="107">
        <v>399</v>
      </c>
      <c r="B408" s="184">
        <v>44302</v>
      </c>
      <c r="C408" s="170">
        <v>356822</v>
      </c>
      <c r="D408" s="91" t="s">
        <v>492</v>
      </c>
      <c r="E408" s="185" t="s">
        <v>117</v>
      </c>
      <c r="F408" s="186">
        <v>9179.08</v>
      </c>
      <c r="G408" s="93" t="s">
        <v>1125</v>
      </c>
      <c r="H408" s="108">
        <v>44319</v>
      </c>
      <c r="L408" s="36"/>
    </row>
    <row r="409" spans="1:12" s="2" customFormat="1" ht="24.95" customHeight="1" x14ac:dyDescent="0.25">
      <c r="A409" s="107">
        <v>400</v>
      </c>
      <c r="B409" s="184">
        <v>44287</v>
      </c>
      <c r="C409" s="170">
        <v>4206</v>
      </c>
      <c r="D409" s="91" t="s">
        <v>708</v>
      </c>
      <c r="E409" s="185" t="s">
        <v>107</v>
      </c>
      <c r="F409" s="186">
        <v>1120</v>
      </c>
      <c r="G409" s="93" t="s">
        <v>1126</v>
      </c>
      <c r="H409" s="108">
        <v>44319</v>
      </c>
      <c r="L409" s="36"/>
    </row>
    <row r="410" spans="1:12" s="2" customFormat="1" ht="24.95" customHeight="1" x14ac:dyDescent="0.25">
      <c r="A410" s="107">
        <v>401</v>
      </c>
      <c r="B410" s="184">
        <v>44278</v>
      </c>
      <c r="C410" s="170" t="s">
        <v>1128</v>
      </c>
      <c r="D410" s="91" t="s">
        <v>892</v>
      </c>
      <c r="E410" s="185" t="s">
        <v>106</v>
      </c>
      <c r="F410" s="186">
        <v>2169.23</v>
      </c>
      <c r="G410" s="93" t="s">
        <v>1127</v>
      </c>
      <c r="H410" s="108">
        <v>44320</v>
      </c>
      <c r="L410" s="36"/>
    </row>
    <row r="411" spans="1:12" s="2" customFormat="1" ht="24.95" customHeight="1" x14ac:dyDescent="0.25">
      <c r="A411" s="107">
        <v>402</v>
      </c>
      <c r="B411" s="184">
        <v>44305</v>
      </c>
      <c r="C411" s="170">
        <v>357139</v>
      </c>
      <c r="D411" s="91" t="s">
        <v>492</v>
      </c>
      <c r="E411" s="185" t="s">
        <v>117</v>
      </c>
      <c r="F411" s="186">
        <v>175</v>
      </c>
      <c r="G411" s="93" t="s">
        <v>1129</v>
      </c>
      <c r="H411" s="108">
        <v>44320</v>
      </c>
      <c r="L411" s="36"/>
    </row>
    <row r="412" spans="1:12" s="2" customFormat="1" ht="24.95" customHeight="1" x14ac:dyDescent="0.25">
      <c r="A412" s="107">
        <v>403</v>
      </c>
      <c r="B412" s="184">
        <v>44291</v>
      </c>
      <c r="C412" s="170">
        <v>44562</v>
      </c>
      <c r="D412" s="91" t="s">
        <v>552</v>
      </c>
      <c r="E412" s="185" t="s">
        <v>107</v>
      </c>
      <c r="F412" s="186">
        <v>628</v>
      </c>
      <c r="G412" s="93" t="s">
        <v>551</v>
      </c>
      <c r="H412" s="108">
        <v>44321</v>
      </c>
      <c r="L412" s="36"/>
    </row>
    <row r="413" spans="1:12" s="2" customFormat="1" ht="24.95" customHeight="1" x14ac:dyDescent="0.25">
      <c r="A413" s="107">
        <v>404</v>
      </c>
      <c r="B413" s="184">
        <v>44293</v>
      </c>
      <c r="C413" s="170">
        <v>356306</v>
      </c>
      <c r="D413" s="91" t="s">
        <v>1130</v>
      </c>
      <c r="E413" s="185" t="s">
        <v>106</v>
      </c>
      <c r="F413" s="186">
        <v>1154.92</v>
      </c>
      <c r="G413" s="93" t="s">
        <v>1131</v>
      </c>
      <c r="H413" s="108">
        <v>44321</v>
      </c>
      <c r="L413" s="36"/>
    </row>
    <row r="414" spans="1:12" s="2" customFormat="1" ht="24.95" customHeight="1" x14ac:dyDescent="0.25">
      <c r="A414" s="107">
        <v>405</v>
      </c>
      <c r="B414" s="184">
        <v>44291</v>
      </c>
      <c r="C414" s="170" t="s">
        <v>1132</v>
      </c>
      <c r="D414" s="91" t="s">
        <v>486</v>
      </c>
      <c r="E414" s="185" t="s">
        <v>106</v>
      </c>
      <c r="F414" s="186">
        <v>2759.35</v>
      </c>
      <c r="G414" s="93" t="s">
        <v>1133</v>
      </c>
      <c r="H414" s="108">
        <v>44321</v>
      </c>
      <c r="L414" s="36"/>
    </row>
    <row r="415" spans="1:12" s="2" customFormat="1" ht="24.95" customHeight="1" x14ac:dyDescent="0.25">
      <c r="A415" s="107">
        <v>406</v>
      </c>
      <c r="B415" s="184">
        <v>44287</v>
      </c>
      <c r="C415" s="170" t="s">
        <v>1135</v>
      </c>
      <c r="D415" s="91" t="s">
        <v>484</v>
      </c>
      <c r="E415" s="185" t="s">
        <v>107</v>
      </c>
      <c r="F415" s="186">
        <v>9093.33</v>
      </c>
      <c r="G415" s="93" t="s">
        <v>1134</v>
      </c>
      <c r="H415" s="108">
        <v>44322</v>
      </c>
      <c r="L415" s="36"/>
    </row>
    <row r="416" spans="1:12" s="2" customFormat="1" ht="24.95" customHeight="1" x14ac:dyDescent="0.25">
      <c r="A416" s="107">
        <v>407</v>
      </c>
      <c r="B416" s="184">
        <v>44287</v>
      </c>
      <c r="C416" s="170" t="s">
        <v>1136</v>
      </c>
      <c r="D416" s="91" t="s">
        <v>484</v>
      </c>
      <c r="E416" s="185" t="s">
        <v>107</v>
      </c>
      <c r="F416" s="186">
        <v>1427.4</v>
      </c>
      <c r="G416" s="93" t="s">
        <v>1139</v>
      </c>
      <c r="H416" s="108">
        <v>44322</v>
      </c>
      <c r="L416" s="36"/>
    </row>
    <row r="417" spans="1:12" s="2" customFormat="1" ht="24.95" customHeight="1" x14ac:dyDescent="0.25">
      <c r="A417" s="107">
        <v>408</v>
      </c>
      <c r="B417" s="184">
        <v>44287</v>
      </c>
      <c r="C417" s="170" t="s">
        <v>1137</v>
      </c>
      <c r="D417" s="91" t="s">
        <v>904</v>
      </c>
      <c r="E417" s="185" t="s">
        <v>107</v>
      </c>
      <c r="F417" s="186">
        <v>949.4</v>
      </c>
      <c r="G417" s="93" t="s">
        <v>1140</v>
      </c>
      <c r="H417" s="108">
        <v>44322</v>
      </c>
      <c r="L417" s="36"/>
    </row>
    <row r="418" spans="1:12" s="2" customFormat="1" ht="24.95" customHeight="1" x14ac:dyDescent="0.25">
      <c r="A418" s="107">
        <v>409</v>
      </c>
      <c r="B418" s="184">
        <v>44277</v>
      </c>
      <c r="C418" s="170" t="s">
        <v>1138</v>
      </c>
      <c r="D418" s="91" t="s">
        <v>638</v>
      </c>
      <c r="E418" s="185" t="s">
        <v>107</v>
      </c>
      <c r="F418" s="186">
        <v>682.5</v>
      </c>
      <c r="G418" s="93" t="s">
        <v>1141</v>
      </c>
      <c r="H418" s="108">
        <v>44322</v>
      </c>
      <c r="L418" s="36"/>
    </row>
    <row r="419" spans="1:12" s="2" customFormat="1" ht="24.95" customHeight="1" x14ac:dyDescent="0.25">
      <c r="A419" s="107">
        <v>410</v>
      </c>
      <c r="B419" s="184">
        <v>44292</v>
      </c>
      <c r="C419" s="170">
        <v>1163</v>
      </c>
      <c r="D419" s="91" t="s">
        <v>491</v>
      </c>
      <c r="E419" s="185" t="s">
        <v>111</v>
      </c>
      <c r="F419" s="186">
        <v>39644.82</v>
      </c>
      <c r="G419" s="93" t="s">
        <v>1142</v>
      </c>
      <c r="H419" s="108">
        <v>44322</v>
      </c>
      <c r="L419" s="36"/>
    </row>
    <row r="420" spans="1:12" s="2" customFormat="1" ht="24.95" customHeight="1" x14ac:dyDescent="0.25">
      <c r="A420" s="107">
        <v>411</v>
      </c>
      <c r="B420" s="184">
        <v>44274</v>
      </c>
      <c r="C420" s="170" t="s">
        <v>1144</v>
      </c>
      <c r="D420" s="91" t="s">
        <v>484</v>
      </c>
      <c r="E420" s="185" t="s">
        <v>107</v>
      </c>
      <c r="F420" s="186">
        <v>4340</v>
      </c>
      <c r="G420" s="93" t="s">
        <v>1143</v>
      </c>
      <c r="H420" s="108">
        <v>44323</v>
      </c>
      <c r="L420" s="36"/>
    </row>
    <row r="421" spans="1:12" s="2" customFormat="1" ht="24.95" customHeight="1" x14ac:dyDescent="0.25">
      <c r="A421" s="107">
        <v>412</v>
      </c>
      <c r="B421" s="184">
        <v>44263</v>
      </c>
      <c r="C421" s="170">
        <v>191423</v>
      </c>
      <c r="D421" s="91" t="s">
        <v>947</v>
      </c>
      <c r="E421" s="185" t="s">
        <v>106</v>
      </c>
      <c r="F421" s="186">
        <v>5300</v>
      </c>
      <c r="G421" s="93" t="s">
        <v>1149</v>
      </c>
      <c r="H421" s="108">
        <v>44323</v>
      </c>
      <c r="L421" s="36"/>
    </row>
    <row r="422" spans="1:12" s="2" customFormat="1" ht="24.95" customHeight="1" x14ac:dyDescent="0.25">
      <c r="A422" s="107">
        <v>413</v>
      </c>
      <c r="B422" s="184">
        <v>44293</v>
      </c>
      <c r="C422" s="170" t="s">
        <v>1145</v>
      </c>
      <c r="D422" s="91" t="s">
        <v>1075</v>
      </c>
      <c r="E422" s="185" t="s">
        <v>106</v>
      </c>
      <c r="F422" s="186">
        <v>7003.97</v>
      </c>
      <c r="G422" s="93" t="s">
        <v>1150</v>
      </c>
      <c r="H422" s="108">
        <v>44323</v>
      </c>
      <c r="L422" s="36"/>
    </row>
    <row r="423" spans="1:12" s="2" customFormat="1" ht="24.95" customHeight="1" x14ac:dyDescent="0.25">
      <c r="A423" s="107">
        <v>414</v>
      </c>
      <c r="B423" s="184">
        <v>44293</v>
      </c>
      <c r="C423" s="170" t="s">
        <v>1146</v>
      </c>
      <c r="D423" s="91" t="s">
        <v>563</v>
      </c>
      <c r="E423" s="185" t="s">
        <v>107</v>
      </c>
      <c r="F423" s="186">
        <v>700</v>
      </c>
      <c r="G423" s="93" t="s">
        <v>1151</v>
      </c>
      <c r="H423" s="108">
        <v>44323</v>
      </c>
      <c r="L423" s="36"/>
    </row>
    <row r="424" spans="1:12" s="2" customFormat="1" ht="24.95" customHeight="1" x14ac:dyDescent="0.25">
      <c r="A424" s="107">
        <v>415</v>
      </c>
      <c r="B424" s="184">
        <v>44293</v>
      </c>
      <c r="C424" s="170">
        <v>64357</v>
      </c>
      <c r="D424" s="91" t="s">
        <v>556</v>
      </c>
      <c r="E424" s="185" t="s">
        <v>106</v>
      </c>
      <c r="F424" s="186">
        <v>1280</v>
      </c>
      <c r="G424" s="93" t="s">
        <v>1152</v>
      </c>
      <c r="H424" s="108">
        <v>44323</v>
      </c>
      <c r="L424" s="36"/>
    </row>
    <row r="425" spans="1:12" s="2" customFormat="1" ht="24.95" customHeight="1" x14ac:dyDescent="0.25">
      <c r="A425" s="107">
        <v>416</v>
      </c>
      <c r="B425" s="184">
        <v>44295</v>
      </c>
      <c r="C425" s="170" t="s">
        <v>1148</v>
      </c>
      <c r="D425" s="91" t="s">
        <v>1147</v>
      </c>
      <c r="E425" s="185" t="s">
        <v>106</v>
      </c>
      <c r="F425" s="186">
        <v>4350</v>
      </c>
      <c r="G425" s="93" t="s">
        <v>1153</v>
      </c>
      <c r="H425" s="108">
        <v>44323</v>
      </c>
      <c r="L425" s="36"/>
    </row>
    <row r="426" spans="1:12" s="2" customFormat="1" ht="24.95" customHeight="1" x14ac:dyDescent="0.25">
      <c r="A426" s="107">
        <v>417</v>
      </c>
      <c r="B426" s="184">
        <v>44266</v>
      </c>
      <c r="C426" s="170" t="s">
        <v>1154</v>
      </c>
      <c r="D426" s="91" t="s">
        <v>471</v>
      </c>
      <c r="E426" s="185" t="s">
        <v>106</v>
      </c>
      <c r="F426" s="186">
        <v>1482.06</v>
      </c>
      <c r="G426" s="93" t="s">
        <v>470</v>
      </c>
      <c r="H426" s="108">
        <v>44326</v>
      </c>
      <c r="L426" s="36"/>
    </row>
    <row r="427" spans="1:12" s="2" customFormat="1" ht="24.95" customHeight="1" x14ac:dyDescent="0.25">
      <c r="A427" s="107">
        <v>418</v>
      </c>
      <c r="B427" s="184">
        <v>44309</v>
      </c>
      <c r="C427" s="170">
        <v>357952</v>
      </c>
      <c r="D427" s="91" t="s">
        <v>492</v>
      </c>
      <c r="E427" s="185" t="s">
        <v>117</v>
      </c>
      <c r="F427" s="186">
        <v>13140.91</v>
      </c>
      <c r="G427" s="93" t="s">
        <v>1155</v>
      </c>
      <c r="H427" s="108">
        <v>44326</v>
      </c>
      <c r="L427" s="36"/>
    </row>
    <row r="428" spans="1:12" s="2" customFormat="1" ht="24.95" customHeight="1" x14ac:dyDescent="0.25">
      <c r="A428" s="107">
        <v>419</v>
      </c>
      <c r="B428" s="184">
        <v>44294</v>
      </c>
      <c r="C428" s="170" t="s">
        <v>1156</v>
      </c>
      <c r="D428" s="91" t="s">
        <v>486</v>
      </c>
      <c r="E428" s="185" t="s">
        <v>106</v>
      </c>
      <c r="F428" s="186">
        <v>175</v>
      </c>
      <c r="G428" s="93" t="s">
        <v>1160</v>
      </c>
      <c r="H428" s="108">
        <v>44326</v>
      </c>
      <c r="L428" s="36"/>
    </row>
    <row r="429" spans="1:12" s="2" customFormat="1" ht="24.95" customHeight="1" x14ac:dyDescent="0.25">
      <c r="A429" s="107">
        <v>420</v>
      </c>
      <c r="B429" s="184">
        <v>44279</v>
      </c>
      <c r="C429" s="170" t="s">
        <v>1157</v>
      </c>
      <c r="D429" s="91" t="s">
        <v>497</v>
      </c>
      <c r="E429" s="185" t="s">
        <v>106</v>
      </c>
      <c r="F429" s="186">
        <v>350.25</v>
      </c>
      <c r="G429" s="93" t="s">
        <v>1161</v>
      </c>
      <c r="H429" s="108">
        <v>44326</v>
      </c>
      <c r="L429" s="36"/>
    </row>
    <row r="430" spans="1:12" s="2" customFormat="1" ht="24.95" customHeight="1" x14ac:dyDescent="0.25">
      <c r="A430" s="107">
        <v>421</v>
      </c>
      <c r="B430" s="184">
        <v>44310</v>
      </c>
      <c r="C430" s="170">
        <v>358175</v>
      </c>
      <c r="D430" s="91" t="s">
        <v>492</v>
      </c>
      <c r="E430" s="185" t="s">
        <v>117</v>
      </c>
      <c r="F430" s="186">
        <v>425</v>
      </c>
      <c r="G430" s="93" t="s">
        <v>1162</v>
      </c>
      <c r="H430" s="108">
        <v>44326</v>
      </c>
      <c r="L430" s="36"/>
    </row>
    <row r="431" spans="1:12" s="2" customFormat="1" ht="24.95" customHeight="1" x14ac:dyDescent="0.25">
      <c r="A431" s="107">
        <v>422</v>
      </c>
      <c r="B431" s="184">
        <v>44295</v>
      </c>
      <c r="C431" s="170">
        <v>154630</v>
      </c>
      <c r="D431" s="91" t="s">
        <v>666</v>
      </c>
      <c r="E431" s="185" t="s">
        <v>106</v>
      </c>
      <c r="F431" s="186">
        <v>1154.4000000000001</v>
      </c>
      <c r="G431" s="93" t="s">
        <v>1163</v>
      </c>
      <c r="H431" s="108">
        <v>44326</v>
      </c>
      <c r="L431" s="36"/>
    </row>
    <row r="432" spans="1:12" s="2" customFormat="1" ht="24.95" customHeight="1" x14ac:dyDescent="0.25">
      <c r="A432" s="107">
        <v>423</v>
      </c>
      <c r="B432" s="184">
        <v>44285</v>
      </c>
      <c r="C432" s="170" t="s">
        <v>1158</v>
      </c>
      <c r="D432" s="91" t="s">
        <v>679</v>
      </c>
      <c r="E432" s="185" t="s">
        <v>106</v>
      </c>
      <c r="F432" s="186">
        <v>2670</v>
      </c>
      <c r="G432" s="93" t="s">
        <v>1164</v>
      </c>
      <c r="H432" s="108">
        <v>44326</v>
      </c>
      <c r="L432" s="36"/>
    </row>
    <row r="433" spans="1:12" s="2" customFormat="1" ht="24.95" customHeight="1" x14ac:dyDescent="0.25">
      <c r="A433" s="107">
        <v>424</v>
      </c>
      <c r="B433" s="184">
        <v>44266</v>
      </c>
      <c r="C433" s="170" t="s">
        <v>1159</v>
      </c>
      <c r="D433" s="91" t="s">
        <v>497</v>
      </c>
      <c r="E433" s="185" t="s">
        <v>106</v>
      </c>
      <c r="F433" s="186">
        <v>515</v>
      </c>
      <c r="G433" s="93" t="s">
        <v>1165</v>
      </c>
      <c r="H433" s="108">
        <v>44326</v>
      </c>
      <c r="L433" s="36"/>
    </row>
    <row r="434" spans="1:12" s="2" customFormat="1" ht="24.95" customHeight="1" x14ac:dyDescent="0.25">
      <c r="A434" s="107">
        <v>425</v>
      </c>
      <c r="B434" s="184">
        <v>44278</v>
      </c>
      <c r="C434" s="170" t="s">
        <v>1167</v>
      </c>
      <c r="D434" s="91" t="s">
        <v>892</v>
      </c>
      <c r="E434" s="185" t="s">
        <v>106</v>
      </c>
      <c r="F434" s="186">
        <v>2169.23</v>
      </c>
      <c r="G434" s="93" t="s">
        <v>1166</v>
      </c>
      <c r="H434" s="108">
        <v>44327</v>
      </c>
      <c r="L434" s="36"/>
    </row>
    <row r="435" spans="1:12" s="2" customFormat="1" ht="24.95" customHeight="1" x14ac:dyDescent="0.25">
      <c r="A435" s="107">
        <v>426</v>
      </c>
      <c r="B435" s="184">
        <v>44298</v>
      </c>
      <c r="C435" s="170" t="s">
        <v>1169</v>
      </c>
      <c r="D435" s="91" t="s">
        <v>486</v>
      </c>
      <c r="E435" s="185" t="s">
        <v>106</v>
      </c>
      <c r="F435" s="186">
        <v>2436.0500000000002</v>
      </c>
      <c r="G435" s="93" t="s">
        <v>1168</v>
      </c>
      <c r="H435" s="108">
        <v>44328</v>
      </c>
      <c r="L435" s="36"/>
    </row>
    <row r="436" spans="1:12" s="2" customFormat="1" ht="24.95" customHeight="1" x14ac:dyDescent="0.25">
      <c r="A436" s="107">
        <v>427</v>
      </c>
      <c r="B436" s="184">
        <v>44287</v>
      </c>
      <c r="C436" s="170" t="s">
        <v>1171</v>
      </c>
      <c r="D436" s="91" t="s">
        <v>484</v>
      </c>
      <c r="E436" s="185" t="s">
        <v>107</v>
      </c>
      <c r="F436" s="186">
        <v>9093.34</v>
      </c>
      <c r="G436" s="93" t="s">
        <v>1170</v>
      </c>
      <c r="H436" s="108">
        <v>44329</v>
      </c>
      <c r="L436" s="36"/>
    </row>
    <row r="437" spans="1:12" s="2" customFormat="1" ht="24.95" customHeight="1" x14ac:dyDescent="0.25">
      <c r="A437" s="107">
        <v>428</v>
      </c>
      <c r="B437" s="184">
        <v>44314</v>
      </c>
      <c r="C437" s="170">
        <v>358739</v>
      </c>
      <c r="D437" s="91" t="s">
        <v>492</v>
      </c>
      <c r="E437" s="185" t="s">
        <v>117</v>
      </c>
      <c r="F437" s="186">
        <v>200</v>
      </c>
      <c r="G437" s="93" t="s">
        <v>1175</v>
      </c>
      <c r="H437" s="108">
        <v>44329</v>
      </c>
      <c r="L437" s="36"/>
    </row>
    <row r="438" spans="1:12" s="2" customFormat="1" ht="24.95" customHeight="1" x14ac:dyDescent="0.25">
      <c r="A438" s="107">
        <v>429</v>
      </c>
      <c r="B438" s="184">
        <v>44314</v>
      </c>
      <c r="C438" s="170">
        <v>358809</v>
      </c>
      <c r="D438" s="91" t="s">
        <v>492</v>
      </c>
      <c r="E438" s="185" t="s">
        <v>117</v>
      </c>
      <c r="F438" s="186">
        <v>13544.29</v>
      </c>
      <c r="G438" s="93" t="s">
        <v>1176</v>
      </c>
      <c r="H438" s="108">
        <v>44329</v>
      </c>
      <c r="L438" s="36"/>
    </row>
    <row r="439" spans="1:12" s="2" customFormat="1" ht="24.95" customHeight="1" x14ac:dyDescent="0.25">
      <c r="A439" s="107">
        <v>430</v>
      </c>
      <c r="B439" s="184">
        <v>44284</v>
      </c>
      <c r="C439" s="170" t="s">
        <v>1172</v>
      </c>
      <c r="D439" s="91" t="s">
        <v>486</v>
      </c>
      <c r="E439" s="185" t="s">
        <v>106</v>
      </c>
      <c r="F439" s="186">
        <v>2934.35</v>
      </c>
      <c r="G439" s="93" t="s">
        <v>1177</v>
      </c>
      <c r="H439" s="108">
        <v>44329</v>
      </c>
      <c r="L439" s="36"/>
    </row>
    <row r="440" spans="1:12" s="2" customFormat="1" ht="24.95" customHeight="1" x14ac:dyDescent="0.25">
      <c r="A440" s="107">
        <v>431</v>
      </c>
      <c r="B440" s="184">
        <v>44284</v>
      </c>
      <c r="C440" s="170" t="s">
        <v>1173</v>
      </c>
      <c r="D440" s="91" t="s">
        <v>556</v>
      </c>
      <c r="E440" s="185" t="s">
        <v>106</v>
      </c>
      <c r="F440" s="186">
        <v>2080</v>
      </c>
      <c r="G440" s="93" t="s">
        <v>1178</v>
      </c>
      <c r="H440" s="108">
        <v>44329</v>
      </c>
      <c r="L440" s="36"/>
    </row>
    <row r="441" spans="1:12" s="2" customFormat="1" ht="24.95" customHeight="1" x14ac:dyDescent="0.25">
      <c r="A441" s="107">
        <v>432</v>
      </c>
      <c r="B441" s="184">
        <v>44301</v>
      </c>
      <c r="C441" s="170" t="s">
        <v>1174</v>
      </c>
      <c r="D441" s="91" t="s">
        <v>488</v>
      </c>
      <c r="E441" s="185" t="s">
        <v>107</v>
      </c>
      <c r="F441" s="186">
        <v>6696</v>
      </c>
      <c r="G441" s="93" t="s">
        <v>1179</v>
      </c>
      <c r="H441" s="108">
        <v>44329</v>
      </c>
      <c r="L441" s="36"/>
    </row>
    <row r="442" spans="1:12" s="2" customFormat="1" ht="24.95" customHeight="1" x14ac:dyDescent="0.25">
      <c r="A442" s="107">
        <v>433</v>
      </c>
      <c r="B442" s="187">
        <v>44295</v>
      </c>
      <c r="C442" s="170" t="s">
        <v>1181</v>
      </c>
      <c r="D442" s="91" t="s">
        <v>1147</v>
      </c>
      <c r="E442" s="188" t="s">
        <v>106</v>
      </c>
      <c r="F442" s="189">
        <v>4350</v>
      </c>
      <c r="G442" s="93" t="s">
        <v>1180</v>
      </c>
      <c r="H442" s="108">
        <v>44330</v>
      </c>
      <c r="L442" s="36"/>
    </row>
    <row r="443" spans="1:12" s="2" customFormat="1" ht="24.95" customHeight="1" x14ac:dyDescent="0.25">
      <c r="A443" s="107">
        <v>434</v>
      </c>
      <c r="B443" s="187">
        <v>44300</v>
      </c>
      <c r="C443" s="170" t="s">
        <v>1182</v>
      </c>
      <c r="D443" s="91" t="s">
        <v>497</v>
      </c>
      <c r="E443" s="188" t="s">
        <v>106</v>
      </c>
      <c r="F443" s="189">
        <v>10520.84</v>
      </c>
      <c r="G443" s="93" t="s">
        <v>1184</v>
      </c>
      <c r="H443" s="108">
        <v>44330</v>
      </c>
      <c r="L443" s="36"/>
    </row>
    <row r="444" spans="1:12" s="2" customFormat="1" ht="24.95" customHeight="1" x14ac:dyDescent="0.25">
      <c r="A444" s="107">
        <v>435</v>
      </c>
      <c r="B444" s="187">
        <v>44302</v>
      </c>
      <c r="C444" s="170">
        <v>797959</v>
      </c>
      <c r="D444" s="91" t="s">
        <v>681</v>
      </c>
      <c r="E444" s="188" t="s">
        <v>106</v>
      </c>
      <c r="F444" s="189">
        <v>691.28</v>
      </c>
      <c r="G444" s="93" t="s">
        <v>1185</v>
      </c>
      <c r="H444" s="108">
        <v>44330</v>
      </c>
      <c r="L444" s="36"/>
    </row>
    <row r="445" spans="1:12" s="2" customFormat="1" ht="24.95" customHeight="1" x14ac:dyDescent="0.25">
      <c r="A445" s="107">
        <v>436</v>
      </c>
      <c r="B445" s="187">
        <v>44302</v>
      </c>
      <c r="C445" s="170" t="s">
        <v>1183</v>
      </c>
      <c r="D445" s="91" t="s">
        <v>484</v>
      </c>
      <c r="E445" s="188" t="s">
        <v>107</v>
      </c>
      <c r="F445" s="189">
        <v>864</v>
      </c>
      <c r="G445" s="93" t="s">
        <v>1186</v>
      </c>
      <c r="H445" s="108">
        <v>44330</v>
      </c>
      <c r="L445" s="36"/>
    </row>
    <row r="446" spans="1:12" s="2" customFormat="1" ht="24.95" customHeight="1" x14ac:dyDescent="0.25">
      <c r="A446" s="107">
        <v>437</v>
      </c>
      <c r="B446" s="187">
        <v>44301</v>
      </c>
      <c r="C446" s="170">
        <v>103870</v>
      </c>
      <c r="D446" s="91" t="s">
        <v>573</v>
      </c>
      <c r="E446" s="188" t="s">
        <v>107</v>
      </c>
      <c r="F446" s="189">
        <v>1434.24</v>
      </c>
      <c r="G446" s="93" t="s">
        <v>1187</v>
      </c>
      <c r="H446" s="108">
        <v>44333</v>
      </c>
      <c r="L446" s="36"/>
    </row>
    <row r="447" spans="1:12" s="2" customFormat="1" ht="24.95" customHeight="1" x14ac:dyDescent="0.25">
      <c r="A447" s="107">
        <v>438</v>
      </c>
      <c r="B447" s="187">
        <v>44316</v>
      </c>
      <c r="C447" s="170">
        <v>359059</v>
      </c>
      <c r="D447" s="91" t="s">
        <v>492</v>
      </c>
      <c r="E447" s="188" t="s">
        <v>117</v>
      </c>
      <c r="F447" s="189">
        <v>300</v>
      </c>
      <c r="G447" s="93" t="s">
        <v>1194</v>
      </c>
      <c r="H447" s="108">
        <v>44333</v>
      </c>
      <c r="L447" s="36"/>
    </row>
    <row r="448" spans="1:12" s="2" customFormat="1" ht="24.95" customHeight="1" x14ac:dyDescent="0.25">
      <c r="A448" s="107">
        <v>439</v>
      </c>
      <c r="B448" s="187">
        <v>44301</v>
      </c>
      <c r="C448" s="170" t="s">
        <v>1188</v>
      </c>
      <c r="D448" s="91" t="s">
        <v>563</v>
      </c>
      <c r="E448" s="188" t="s">
        <v>107</v>
      </c>
      <c r="F448" s="189">
        <v>700</v>
      </c>
      <c r="G448" s="93" t="s">
        <v>1195</v>
      </c>
      <c r="H448" s="108">
        <v>44333</v>
      </c>
      <c r="L448" s="36"/>
    </row>
    <row r="449" spans="1:12" s="2" customFormat="1" ht="24.95" customHeight="1" x14ac:dyDescent="0.25">
      <c r="A449" s="107">
        <v>440</v>
      </c>
      <c r="B449" s="187">
        <v>44301</v>
      </c>
      <c r="C449" s="170" t="s">
        <v>1190</v>
      </c>
      <c r="D449" s="91" t="s">
        <v>1189</v>
      </c>
      <c r="E449" s="188" t="s">
        <v>106</v>
      </c>
      <c r="F449" s="189">
        <v>3543.3</v>
      </c>
      <c r="G449" s="93" t="s">
        <v>1196</v>
      </c>
      <c r="H449" s="108">
        <v>44333</v>
      </c>
      <c r="L449" s="36"/>
    </row>
    <row r="450" spans="1:12" s="2" customFormat="1" ht="24.95" customHeight="1" x14ac:dyDescent="0.25">
      <c r="A450" s="107">
        <v>441</v>
      </c>
      <c r="B450" s="187">
        <v>44301</v>
      </c>
      <c r="C450" s="170">
        <v>155122</v>
      </c>
      <c r="D450" s="91" t="s">
        <v>666</v>
      </c>
      <c r="E450" s="188" t="s">
        <v>106</v>
      </c>
      <c r="F450" s="189">
        <v>19467</v>
      </c>
      <c r="G450" s="93" t="s">
        <v>1197</v>
      </c>
      <c r="H450" s="108">
        <v>44333</v>
      </c>
      <c r="L450" s="36"/>
    </row>
    <row r="451" spans="1:12" s="2" customFormat="1" ht="24.95" customHeight="1" x14ac:dyDescent="0.25">
      <c r="A451" s="107">
        <v>442</v>
      </c>
      <c r="B451" s="187">
        <v>44293</v>
      </c>
      <c r="C451" s="170" t="s">
        <v>1191</v>
      </c>
      <c r="D451" s="91" t="s">
        <v>1075</v>
      </c>
      <c r="E451" s="188" t="s">
        <v>106</v>
      </c>
      <c r="F451" s="189">
        <v>7006.06</v>
      </c>
      <c r="G451" s="93" t="s">
        <v>1198</v>
      </c>
      <c r="H451" s="108">
        <v>44333</v>
      </c>
      <c r="L451" s="36"/>
    </row>
    <row r="452" spans="1:12" s="2" customFormat="1" ht="24.95" customHeight="1" x14ac:dyDescent="0.25">
      <c r="A452" s="107">
        <v>443</v>
      </c>
      <c r="B452" s="187">
        <v>44302</v>
      </c>
      <c r="C452" s="170">
        <v>279153</v>
      </c>
      <c r="D452" s="91" t="s">
        <v>482</v>
      </c>
      <c r="E452" s="188" t="s">
        <v>106</v>
      </c>
      <c r="F452" s="189">
        <v>514</v>
      </c>
      <c r="G452" s="93" t="s">
        <v>1199</v>
      </c>
      <c r="H452" s="108">
        <v>44333</v>
      </c>
      <c r="L452" s="36"/>
    </row>
    <row r="453" spans="1:12" s="2" customFormat="1" ht="24.95" customHeight="1" x14ac:dyDescent="0.25">
      <c r="A453" s="107">
        <v>444</v>
      </c>
      <c r="B453" s="187">
        <v>44302</v>
      </c>
      <c r="C453" s="170" t="s">
        <v>1192</v>
      </c>
      <c r="D453" s="91" t="s">
        <v>556</v>
      </c>
      <c r="E453" s="188" t="s">
        <v>106</v>
      </c>
      <c r="F453" s="189">
        <v>6125</v>
      </c>
      <c r="G453" s="93" t="s">
        <v>1200</v>
      </c>
      <c r="H453" s="108">
        <v>44333</v>
      </c>
      <c r="L453" s="36"/>
    </row>
    <row r="454" spans="1:12" s="2" customFormat="1" ht="24.95" customHeight="1" x14ac:dyDescent="0.25">
      <c r="A454" s="107">
        <v>445</v>
      </c>
      <c r="B454" s="187">
        <v>44273</v>
      </c>
      <c r="C454" s="88" t="s">
        <v>1193</v>
      </c>
      <c r="D454" s="91" t="s">
        <v>942</v>
      </c>
      <c r="E454" s="188" t="s">
        <v>106</v>
      </c>
      <c r="F454" s="189">
        <v>1650</v>
      </c>
      <c r="G454" s="93" t="s">
        <v>1201</v>
      </c>
      <c r="H454" s="108">
        <v>44333</v>
      </c>
      <c r="L454" s="36"/>
    </row>
    <row r="455" spans="1:12" s="2" customFormat="1" ht="24.95" customHeight="1" x14ac:dyDescent="0.25">
      <c r="A455" s="107">
        <v>446</v>
      </c>
      <c r="B455" s="187">
        <v>44274</v>
      </c>
      <c r="C455" s="170">
        <v>192591</v>
      </c>
      <c r="D455" s="91" t="s">
        <v>947</v>
      </c>
      <c r="E455" s="188" t="s">
        <v>106</v>
      </c>
      <c r="F455" s="189">
        <v>4930</v>
      </c>
      <c r="G455" s="93" t="s">
        <v>1202</v>
      </c>
      <c r="H455" s="108">
        <v>44334</v>
      </c>
      <c r="L455" s="36"/>
    </row>
    <row r="456" spans="1:12" s="2" customFormat="1" ht="24.95" customHeight="1" x14ac:dyDescent="0.25">
      <c r="A456" s="107">
        <v>447</v>
      </c>
      <c r="B456" s="187">
        <v>44305</v>
      </c>
      <c r="C456" s="170">
        <v>44617</v>
      </c>
      <c r="D456" s="91" t="s">
        <v>552</v>
      </c>
      <c r="E456" s="188" t="s">
        <v>107</v>
      </c>
      <c r="F456" s="189">
        <v>679.2</v>
      </c>
      <c r="G456" s="93" t="s">
        <v>551</v>
      </c>
      <c r="H456" s="108">
        <v>44335</v>
      </c>
      <c r="L456" s="36"/>
    </row>
    <row r="457" spans="1:12" s="2" customFormat="1" ht="24.95" customHeight="1" x14ac:dyDescent="0.25">
      <c r="A457" s="107">
        <v>448</v>
      </c>
      <c r="B457" s="187">
        <v>44305</v>
      </c>
      <c r="C457" s="170">
        <v>20875</v>
      </c>
      <c r="D457" s="91" t="s">
        <v>675</v>
      </c>
      <c r="E457" s="188" t="s">
        <v>107</v>
      </c>
      <c r="F457" s="189">
        <v>1925</v>
      </c>
      <c r="G457" s="93" t="s">
        <v>1203</v>
      </c>
      <c r="H457" s="108">
        <v>44335</v>
      </c>
      <c r="L457" s="36"/>
    </row>
    <row r="458" spans="1:12" s="2" customFormat="1" ht="24.95" customHeight="1" x14ac:dyDescent="0.25">
      <c r="A458" s="107">
        <v>449</v>
      </c>
      <c r="B458" s="187">
        <v>44306</v>
      </c>
      <c r="C458" s="170" t="s">
        <v>1205</v>
      </c>
      <c r="D458" s="91" t="s">
        <v>679</v>
      </c>
      <c r="E458" s="188" t="s">
        <v>106</v>
      </c>
      <c r="F458" s="189">
        <v>1185</v>
      </c>
      <c r="G458" s="93" t="s">
        <v>1204</v>
      </c>
      <c r="H458" s="108">
        <v>44336</v>
      </c>
      <c r="L458" s="36"/>
    </row>
    <row r="459" spans="1:12" s="2" customFormat="1" ht="24.95" customHeight="1" x14ac:dyDescent="0.25">
      <c r="A459" s="107">
        <v>450</v>
      </c>
      <c r="B459" s="187">
        <v>44321</v>
      </c>
      <c r="C459" s="170">
        <v>359540</v>
      </c>
      <c r="D459" s="91" t="s">
        <v>492</v>
      </c>
      <c r="E459" s="188" t="s">
        <v>117</v>
      </c>
      <c r="F459" s="189">
        <v>250</v>
      </c>
      <c r="G459" s="93" t="s">
        <v>1208</v>
      </c>
      <c r="H459" s="108">
        <v>44336</v>
      </c>
      <c r="L459" s="36"/>
    </row>
    <row r="460" spans="1:12" s="2" customFormat="1" ht="24.95" customHeight="1" x14ac:dyDescent="0.25">
      <c r="A460" s="107">
        <v>451</v>
      </c>
      <c r="B460" s="187">
        <v>44321</v>
      </c>
      <c r="C460" s="170">
        <v>359651</v>
      </c>
      <c r="D460" s="91" t="s">
        <v>492</v>
      </c>
      <c r="E460" s="188" t="s">
        <v>117</v>
      </c>
      <c r="F460" s="189">
        <v>200</v>
      </c>
      <c r="G460" s="93" t="s">
        <v>1209</v>
      </c>
      <c r="H460" s="108">
        <v>44336</v>
      </c>
      <c r="L460" s="36"/>
    </row>
    <row r="461" spans="1:12" s="2" customFormat="1" ht="24.95" customHeight="1" x14ac:dyDescent="0.25">
      <c r="A461" s="107">
        <v>452</v>
      </c>
      <c r="B461" s="187">
        <v>44291</v>
      </c>
      <c r="C461" s="170" t="s">
        <v>1206</v>
      </c>
      <c r="D461" s="91" t="s">
        <v>486</v>
      </c>
      <c r="E461" s="188" t="s">
        <v>106</v>
      </c>
      <c r="F461" s="189">
        <v>2759.35</v>
      </c>
      <c r="G461" s="93" t="s">
        <v>1210</v>
      </c>
      <c r="H461" s="108">
        <v>44336</v>
      </c>
      <c r="L461" s="36"/>
    </row>
    <row r="462" spans="1:12" s="2" customFormat="1" ht="24.95" customHeight="1" x14ac:dyDescent="0.25">
      <c r="A462" s="107">
        <v>453</v>
      </c>
      <c r="B462" s="187">
        <v>44301</v>
      </c>
      <c r="C462" s="170" t="s">
        <v>1207</v>
      </c>
      <c r="D462" s="91" t="s">
        <v>488</v>
      </c>
      <c r="E462" s="188" t="s">
        <v>107</v>
      </c>
      <c r="F462" s="189">
        <v>6696</v>
      </c>
      <c r="G462" s="93" t="s">
        <v>1211</v>
      </c>
      <c r="H462" s="108">
        <v>44336</v>
      </c>
      <c r="L462" s="36"/>
    </row>
    <row r="463" spans="1:12" s="2" customFormat="1" ht="24.95" customHeight="1" x14ac:dyDescent="0.25">
      <c r="A463" s="107">
        <v>454</v>
      </c>
      <c r="B463" s="187">
        <v>44302</v>
      </c>
      <c r="C463" s="170" t="s">
        <v>1213</v>
      </c>
      <c r="D463" s="91" t="s">
        <v>484</v>
      </c>
      <c r="E463" s="188" t="s">
        <v>107</v>
      </c>
      <c r="F463" s="189">
        <v>864</v>
      </c>
      <c r="G463" s="93" t="s">
        <v>1212</v>
      </c>
      <c r="H463" s="108">
        <v>44337</v>
      </c>
      <c r="L463" s="36"/>
    </row>
    <row r="464" spans="1:12" s="2" customFormat="1" ht="24.95" customHeight="1" x14ac:dyDescent="0.25">
      <c r="A464" s="107">
        <v>455</v>
      </c>
      <c r="B464" s="187">
        <v>44277</v>
      </c>
      <c r="C464" s="170" t="s">
        <v>1214</v>
      </c>
      <c r="D464" s="91" t="s">
        <v>638</v>
      </c>
      <c r="E464" s="188" t="s">
        <v>107</v>
      </c>
      <c r="F464" s="189">
        <v>682.5</v>
      </c>
      <c r="G464" s="93" t="s">
        <v>1216</v>
      </c>
      <c r="H464" s="108">
        <v>44337</v>
      </c>
      <c r="L464" s="36"/>
    </row>
    <row r="465" spans="1:12" s="2" customFormat="1" ht="24.95" customHeight="1" x14ac:dyDescent="0.25">
      <c r="A465" s="107">
        <v>456</v>
      </c>
      <c r="B465" s="187">
        <v>44309</v>
      </c>
      <c r="C465" s="170">
        <v>164180</v>
      </c>
      <c r="D465" s="91" t="s">
        <v>486</v>
      </c>
      <c r="E465" s="188" t="s">
        <v>106</v>
      </c>
      <c r="F465" s="189">
        <v>4010.95</v>
      </c>
      <c r="G465" s="93" t="s">
        <v>1217</v>
      </c>
      <c r="H465" s="108">
        <v>44337</v>
      </c>
      <c r="L465" s="36"/>
    </row>
    <row r="466" spans="1:12" s="2" customFormat="1" ht="24.95" customHeight="1" x14ac:dyDescent="0.25">
      <c r="A466" s="107">
        <v>457</v>
      </c>
      <c r="B466" s="187">
        <v>44295</v>
      </c>
      <c r="C466" s="170" t="s">
        <v>1215</v>
      </c>
      <c r="D466" s="91" t="s">
        <v>1147</v>
      </c>
      <c r="E466" s="188" t="s">
        <v>106</v>
      </c>
      <c r="F466" s="189">
        <v>4350</v>
      </c>
      <c r="G466" s="93" t="s">
        <v>1218</v>
      </c>
      <c r="H466" s="108">
        <v>44337</v>
      </c>
      <c r="L466" s="36"/>
    </row>
    <row r="467" spans="1:12" s="2" customFormat="1" ht="24.95" customHeight="1" x14ac:dyDescent="0.25">
      <c r="A467" s="107">
        <v>458</v>
      </c>
      <c r="B467" s="187">
        <v>44308</v>
      </c>
      <c r="C467" s="170">
        <v>106383</v>
      </c>
      <c r="D467" s="91" t="s">
        <v>679</v>
      </c>
      <c r="E467" s="188" t="s">
        <v>106</v>
      </c>
      <c r="F467" s="189">
        <v>592.5</v>
      </c>
      <c r="G467" s="93" t="s">
        <v>1219</v>
      </c>
      <c r="H467" s="108">
        <v>44337</v>
      </c>
      <c r="L467" s="36"/>
    </row>
    <row r="468" spans="1:12" s="2" customFormat="1" ht="24.95" customHeight="1" x14ac:dyDescent="0.25">
      <c r="A468" s="107">
        <v>459</v>
      </c>
      <c r="B468" s="187">
        <v>44308</v>
      </c>
      <c r="C468" s="170" t="s">
        <v>1221</v>
      </c>
      <c r="D468" s="91" t="s">
        <v>486</v>
      </c>
      <c r="E468" s="188" t="s">
        <v>106</v>
      </c>
      <c r="F468" s="189">
        <v>1739.25</v>
      </c>
      <c r="G468" s="93" t="s">
        <v>1220</v>
      </c>
      <c r="H468" s="108">
        <v>44340</v>
      </c>
      <c r="L468" s="36"/>
    </row>
    <row r="469" spans="1:12" s="2" customFormat="1" ht="24.95" customHeight="1" x14ac:dyDescent="0.25">
      <c r="A469" s="107">
        <v>460</v>
      </c>
      <c r="B469" s="187">
        <v>44293</v>
      </c>
      <c r="C469" s="170" t="s">
        <v>1222</v>
      </c>
      <c r="D469" s="91" t="s">
        <v>563</v>
      </c>
      <c r="E469" s="188" t="s">
        <v>107</v>
      </c>
      <c r="F469" s="189">
        <v>700</v>
      </c>
      <c r="G469" s="93" t="s">
        <v>1227</v>
      </c>
      <c r="H469" s="108">
        <v>44340</v>
      </c>
      <c r="L469" s="36"/>
    </row>
    <row r="470" spans="1:12" s="2" customFormat="1" ht="24.95" customHeight="1" x14ac:dyDescent="0.25">
      <c r="A470" s="107">
        <v>461</v>
      </c>
      <c r="B470" s="187">
        <v>44294</v>
      </c>
      <c r="C470" s="170" t="s">
        <v>1223</v>
      </c>
      <c r="D470" s="91" t="s">
        <v>486</v>
      </c>
      <c r="E470" s="188" t="s">
        <v>106</v>
      </c>
      <c r="F470" s="189">
        <v>175</v>
      </c>
      <c r="G470" s="93" t="s">
        <v>1228</v>
      </c>
      <c r="H470" s="108">
        <v>44340</v>
      </c>
      <c r="L470" s="36"/>
    </row>
    <row r="471" spans="1:12" s="2" customFormat="1" ht="24.95" customHeight="1" x14ac:dyDescent="0.25">
      <c r="A471" s="107">
        <v>462</v>
      </c>
      <c r="B471" s="187">
        <v>44312</v>
      </c>
      <c r="C471" s="170" t="s">
        <v>1225</v>
      </c>
      <c r="D471" s="91" t="s">
        <v>1224</v>
      </c>
      <c r="E471" s="188" t="s">
        <v>107</v>
      </c>
      <c r="F471" s="189">
        <v>1050</v>
      </c>
      <c r="G471" s="93" t="s">
        <v>1229</v>
      </c>
      <c r="H471" s="108">
        <v>44340</v>
      </c>
      <c r="L471" s="36"/>
    </row>
    <row r="472" spans="1:12" s="2" customFormat="1" ht="24.95" customHeight="1" x14ac:dyDescent="0.25">
      <c r="A472" s="107">
        <v>463</v>
      </c>
      <c r="B472" s="187">
        <v>44312</v>
      </c>
      <c r="C472" s="170" t="s">
        <v>1226</v>
      </c>
      <c r="D472" s="91" t="s">
        <v>523</v>
      </c>
      <c r="E472" s="188" t="s">
        <v>106</v>
      </c>
      <c r="F472" s="189">
        <v>8399.16</v>
      </c>
      <c r="G472" s="93" t="s">
        <v>1230</v>
      </c>
      <c r="H472" s="108">
        <v>44340</v>
      </c>
      <c r="L472" s="36"/>
    </row>
    <row r="473" spans="1:12" s="2" customFormat="1" ht="24.95" customHeight="1" x14ac:dyDescent="0.25">
      <c r="A473" s="107">
        <v>464</v>
      </c>
      <c r="B473" s="187">
        <v>44323</v>
      </c>
      <c r="C473" s="170">
        <v>359928</v>
      </c>
      <c r="D473" s="91" t="s">
        <v>492</v>
      </c>
      <c r="E473" s="188" t="s">
        <v>117</v>
      </c>
      <c r="F473" s="189">
        <v>1159</v>
      </c>
      <c r="G473" s="93" t="s">
        <v>1231</v>
      </c>
      <c r="H473" s="108">
        <v>44340</v>
      </c>
      <c r="L473" s="36"/>
    </row>
    <row r="474" spans="1:12" s="2" customFormat="1" ht="24.95" customHeight="1" x14ac:dyDescent="0.25">
      <c r="A474" s="107">
        <v>465</v>
      </c>
      <c r="B474" s="187">
        <v>44326</v>
      </c>
      <c r="C474" s="170">
        <v>360238</v>
      </c>
      <c r="D474" s="91" t="s">
        <v>492</v>
      </c>
      <c r="E474" s="188" t="s">
        <v>117</v>
      </c>
      <c r="F474" s="189">
        <v>11354.19</v>
      </c>
      <c r="G474" s="93" t="s">
        <v>1232</v>
      </c>
      <c r="H474" s="108">
        <v>44341</v>
      </c>
      <c r="L474" s="36"/>
    </row>
    <row r="475" spans="1:12" s="2" customFormat="1" ht="24.95" customHeight="1" x14ac:dyDescent="0.25">
      <c r="A475" s="107">
        <v>466</v>
      </c>
      <c r="B475" s="187">
        <v>44287</v>
      </c>
      <c r="C475" s="170">
        <v>62415492</v>
      </c>
      <c r="D475" s="91" t="s">
        <v>590</v>
      </c>
      <c r="E475" s="188" t="s">
        <v>439</v>
      </c>
      <c r="F475" s="189">
        <v>34025.43</v>
      </c>
      <c r="G475" s="93" t="s">
        <v>1233</v>
      </c>
      <c r="H475" s="108">
        <v>44341</v>
      </c>
      <c r="L475" s="36"/>
    </row>
    <row r="476" spans="1:12" s="2" customFormat="1" ht="24.95" customHeight="1" x14ac:dyDescent="0.25">
      <c r="A476" s="107">
        <v>467</v>
      </c>
      <c r="B476" s="187">
        <v>44327</v>
      </c>
      <c r="C476" s="170">
        <v>360397</v>
      </c>
      <c r="D476" s="91" t="s">
        <v>492</v>
      </c>
      <c r="E476" s="188" t="s">
        <v>117</v>
      </c>
      <c r="F476" s="189">
        <v>450</v>
      </c>
      <c r="G476" s="93" t="s">
        <v>1234</v>
      </c>
      <c r="H476" s="108">
        <v>44342</v>
      </c>
      <c r="L476" s="36"/>
    </row>
    <row r="477" spans="1:12" s="2" customFormat="1" ht="24.95" customHeight="1" x14ac:dyDescent="0.25">
      <c r="A477" s="107">
        <v>468</v>
      </c>
      <c r="B477" s="187">
        <v>44314</v>
      </c>
      <c r="C477" s="170">
        <v>164370</v>
      </c>
      <c r="D477" s="91" t="s">
        <v>486</v>
      </c>
      <c r="E477" s="188" t="s">
        <v>106</v>
      </c>
      <c r="F477" s="189">
        <v>3240</v>
      </c>
      <c r="G477" s="93" t="s">
        <v>1236</v>
      </c>
      <c r="H477" s="108">
        <v>44342</v>
      </c>
      <c r="L477" s="36"/>
    </row>
    <row r="478" spans="1:12" s="2" customFormat="1" ht="24.95" customHeight="1" x14ac:dyDescent="0.25">
      <c r="A478" s="107">
        <v>469</v>
      </c>
      <c r="B478" s="187">
        <v>44312</v>
      </c>
      <c r="C478" s="170" t="s">
        <v>1235</v>
      </c>
      <c r="D478" s="91" t="s">
        <v>542</v>
      </c>
      <c r="E478" s="188" t="s">
        <v>106</v>
      </c>
      <c r="F478" s="189">
        <v>6502.5</v>
      </c>
      <c r="G478" s="93" t="s">
        <v>1237</v>
      </c>
      <c r="H478" s="108">
        <v>44342</v>
      </c>
      <c r="L478" s="36"/>
    </row>
    <row r="479" spans="1:12" s="2" customFormat="1" ht="24.95" customHeight="1" x14ac:dyDescent="0.25">
      <c r="A479" s="107">
        <v>470</v>
      </c>
      <c r="B479" s="187">
        <v>44301</v>
      </c>
      <c r="C479" s="170" t="s">
        <v>1239</v>
      </c>
      <c r="D479" s="91" t="s">
        <v>488</v>
      </c>
      <c r="E479" s="188" t="s">
        <v>107</v>
      </c>
      <c r="F479" s="189">
        <v>6696</v>
      </c>
      <c r="G479" s="93" t="s">
        <v>1238</v>
      </c>
      <c r="H479" s="108">
        <v>44343</v>
      </c>
      <c r="L479" s="36"/>
    </row>
    <row r="480" spans="1:12" s="2" customFormat="1" ht="24.95" customHeight="1" x14ac:dyDescent="0.25">
      <c r="A480" s="107">
        <v>471</v>
      </c>
      <c r="B480" s="187">
        <v>44298</v>
      </c>
      <c r="C480" s="88" t="s">
        <v>1240</v>
      </c>
      <c r="D480" s="91" t="s">
        <v>486</v>
      </c>
      <c r="E480" s="188" t="s">
        <v>106</v>
      </c>
      <c r="F480" s="189">
        <v>2436.0500000000002</v>
      </c>
      <c r="G480" s="93" t="s">
        <v>1241</v>
      </c>
      <c r="H480" s="108">
        <v>44343</v>
      </c>
      <c r="L480" s="36"/>
    </row>
    <row r="481" spans="1:12" s="2" customFormat="1" ht="24.95" customHeight="1" x14ac:dyDescent="0.25">
      <c r="A481" s="107">
        <v>472</v>
      </c>
      <c r="B481" s="187">
        <v>44328</v>
      </c>
      <c r="C481" s="170">
        <v>360783</v>
      </c>
      <c r="D481" s="91" t="s">
        <v>492</v>
      </c>
      <c r="E481" s="188" t="s">
        <v>117</v>
      </c>
      <c r="F481" s="189">
        <v>12647.29</v>
      </c>
      <c r="G481" s="93" t="s">
        <v>1242</v>
      </c>
      <c r="H481" s="108">
        <v>44343</v>
      </c>
      <c r="L481" s="36"/>
    </row>
    <row r="482" spans="1:12" s="2" customFormat="1" ht="24.95" customHeight="1" x14ac:dyDescent="0.25">
      <c r="A482" s="107">
        <v>473</v>
      </c>
      <c r="B482" s="187">
        <v>44316</v>
      </c>
      <c r="C482" s="170" t="s">
        <v>1244</v>
      </c>
      <c r="D482" s="91" t="s">
        <v>523</v>
      </c>
      <c r="E482" s="188" t="s">
        <v>106</v>
      </c>
      <c r="F482" s="189">
        <v>366.63</v>
      </c>
      <c r="G482" s="93" t="s">
        <v>1243</v>
      </c>
      <c r="H482" s="108">
        <v>44344</v>
      </c>
      <c r="L482" s="36"/>
    </row>
    <row r="483" spans="1:12" s="2" customFormat="1" ht="24.95" customHeight="1" x14ac:dyDescent="0.25">
      <c r="A483" s="107">
        <v>474</v>
      </c>
      <c r="B483" s="187">
        <v>44329</v>
      </c>
      <c r="C483" s="170">
        <v>360834</v>
      </c>
      <c r="D483" s="91" t="s">
        <v>492</v>
      </c>
      <c r="E483" s="188" t="s">
        <v>117</v>
      </c>
      <c r="F483" s="189">
        <v>456.2</v>
      </c>
      <c r="G483" s="93" t="s">
        <v>1245</v>
      </c>
      <c r="H483" s="108">
        <v>44344</v>
      </c>
      <c r="L483" s="36"/>
    </row>
    <row r="484" spans="1:12" s="2" customFormat="1" ht="24.95" customHeight="1" x14ac:dyDescent="0.25">
      <c r="A484" s="107">
        <v>475</v>
      </c>
      <c r="B484" s="187">
        <v>44314</v>
      </c>
      <c r="C484" s="170">
        <v>150070</v>
      </c>
      <c r="D484" s="91" t="s">
        <v>829</v>
      </c>
      <c r="E484" s="188" t="s">
        <v>106</v>
      </c>
      <c r="F484" s="189">
        <v>1080.3</v>
      </c>
      <c r="G484" s="93" t="s">
        <v>1246</v>
      </c>
      <c r="H484" s="108">
        <v>44344</v>
      </c>
      <c r="L484" s="36"/>
    </row>
    <row r="485" spans="1:12" s="2" customFormat="1" ht="24.95" customHeight="1" x14ac:dyDescent="0.25">
      <c r="A485" s="107">
        <v>476</v>
      </c>
      <c r="B485" s="187">
        <v>44316</v>
      </c>
      <c r="C485" s="170">
        <v>44646</v>
      </c>
      <c r="D485" s="91" t="s">
        <v>552</v>
      </c>
      <c r="E485" s="188" t="s">
        <v>107</v>
      </c>
      <c r="F485" s="189">
        <v>1222.3</v>
      </c>
      <c r="G485" s="93" t="s">
        <v>551</v>
      </c>
      <c r="H485" s="108">
        <v>44347</v>
      </c>
      <c r="L485" s="36"/>
    </row>
    <row r="486" spans="1:12" s="2" customFormat="1" ht="24.95" customHeight="1" x14ac:dyDescent="0.25">
      <c r="A486" s="107">
        <v>477</v>
      </c>
      <c r="B486" s="187">
        <v>44316</v>
      </c>
      <c r="C486" s="170">
        <v>1178554</v>
      </c>
      <c r="D486" s="91" t="s">
        <v>471</v>
      </c>
      <c r="E486" s="188" t="s">
        <v>106</v>
      </c>
      <c r="F486" s="189">
        <v>868</v>
      </c>
      <c r="G486" s="93" t="s">
        <v>470</v>
      </c>
      <c r="H486" s="108">
        <v>44347</v>
      </c>
      <c r="L486" s="36"/>
    </row>
    <row r="487" spans="1:12" s="2" customFormat="1" ht="24.95" customHeight="1" x14ac:dyDescent="0.25">
      <c r="A487" s="107">
        <v>478</v>
      </c>
      <c r="B487" s="187">
        <v>44337</v>
      </c>
      <c r="C487" s="170">
        <v>312</v>
      </c>
      <c r="D487" s="91" t="s">
        <v>473</v>
      </c>
      <c r="E487" s="188" t="s">
        <v>111</v>
      </c>
      <c r="F487" s="189">
        <v>80871.03</v>
      </c>
      <c r="G487" s="93" t="s">
        <v>472</v>
      </c>
      <c r="H487" s="108">
        <v>44347</v>
      </c>
      <c r="L487" s="36"/>
    </row>
    <row r="488" spans="1:12" s="2" customFormat="1" ht="24.95" customHeight="1" x14ac:dyDescent="0.25">
      <c r="A488" s="107">
        <v>479</v>
      </c>
      <c r="B488" s="187">
        <v>44315</v>
      </c>
      <c r="C488" s="170" t="s">
        <v>1247</v>
      </c>
      <c r="D488" s="91" t="s">
        <v>486</v>
      </c>
      <c r="E488" s="188" t="s">
        <v>106</v>
      </c>
      <c r="F488" s="189">
        <v>2479.4</v>
      </c>
      <c r="G488" s="93" t="s">
        <v>1254</v>
      </c>
      <c r="H488" s="108">
        <v>44347</v>
      </c>
      <c r="L488" s="36"/>
    </row>
    <row r="489" spans="1:12" s="2" customFormat="1" ht="24.95" customHeight="1" x14ac:dyDescent="0.25">
      <c r="A489" s="107">
        <v>480</v>
      </c>
      <c r="B489" s="187">
        <v>44315</v>
      </c>
      <c r="C489" s="170">
        <v>150235</v>
      </c>
      <c r="D489" s="91" t="s">
        <v>829</v>
      </c>
      <c r="E489" s="188" t="s">
        <v>106</v>
      </c>
      <c r="F489" s="189">
        <v>1080.3</v>
      </c>
      <c r="G489" s="93" t="s">
        <v>1255</v>
      </c>
      <c r="H489" s="108">
        <v>44347</v>
      </c>
      <c r="L489" s="36"/>
    </row>
    <row r="490" spans="1:12" s="2" customFormat="1" ht="24.95" customHeight="1" x14ac:dyDescent="0.25">
      <c r="A490" s="107">
        <v>481</v>
      </c>
      <c r="B490" s="187">
        <v>44300</v>
      </c>
      <c r="C490" s="170" t="s">
        <v>1248</v>
      </c>
      <c r="D490" s="91" t="s">
        <v>497</v>
      </c>
      <c r="E490" s="188" t="s">
        <v>106</v>
      </c>
      <c r="F490" s="189">
        <v>10520.83</v>
      </c>
      <c r="G490" s="93" t="s">
        <v>1256</v>
      </c>
      <c r="H490" s="108">
        <v>44347</v>
      </c>
      <c r="L490" s="36"/>
    </row>
    <row r="491" spans="1:12" s="2" customFormat="1" ht="24.95" customHeight="1" x14ac:dyDescent="0.25">
      <c r="A491" s="107">
        <v>482</v>
      </c>
      <c r="B491" s="187">
        <v>44316</v>
      </c>
      <c r="C491" s="170" t="s">
        <v>1250</v>
      </c>
      <c r="D491" s="91" t="s">
        <v>1249</v>
      </c>
      <c r="E491" s="188" t="s">
        <v>107</v>
      </c>
      <c r="F491" s="189">
        <v>763.2</v>
      </c>
      <c r="G491" s="93" t="s">
        <v>1257</v>
      </c>
      <c r="H491" s="108">
        <v>44347</v>
      </c>
      <c r="L491" s="36"/>
    </row>
    <row r="492" spans="1:12" s="2" customFormat="1" ht="24.95" customHeight="1" x14ac:dyDescent="0.25">
      <c r="A492" s="107">
        <v>483</v>
      </c>
      <c r="B492" s="187">
        <v>44316</v>
      </c>
      <c r="C492" s="170">
        <v>21006</v>
      </c>
      <c r="D492" s="91" t="s">
        <v>675</v>
      </c>
      <c r="E492" s="188" t="s">
        <v>107</v>
      </c>
      <c r="F492" s="189">
        <v>1375</v>
      </c>
      <c r="G492" s="93" t="s">
        <v>1258</v>
      </c>
      <c r="H492" s="108">
        <v>44347</v>
      </c>
      <c r="L492" s="36"/>
    </row>
    <row r="493" spans="1:12" s="2" customFormat="1" ht="24.95" customHeight="1" x14ac:dyDescent="0.25">
      <c r="A493" s="107">
        <v>484</v>
      </c>
      <c r="B493" s="187">
        <v>44312</v>
      </c>
      <c r="C493" s="170" t="s">
        <v>1251</v>
      </c>
      <c r="D493" s="91" t="s">
        <v>1224</v>
      </c>
      <c r="E493" s="188" t="s">
        <v>107</v>
      </c>
      <c r="F493" s="189">
        <v>1050</v>
      </c>
      <c r="G493" s="93" t="s">
        <v>1259</v>
      </c>
      <c r="H493" s="108">
        <v>44347</v>
      </c>
      <c r="L493" s="36"/>
    </row>
    <row r="494" spans="1:12" s="2" customFormat="1" ht="24.95" customHeight="1" x14ac:dyDescent="0.25">
      <c r="A494" s="107">
        <v>485</v>
      </c>
      <c r="B494" s="187">
        <v>44301</v>
      </c>
      <c r="C494" s="88" t="s">
        <v>1252</v>
      </c>
      <c r="D494" s="91" t="s">
        <v>563</v>
      </c>
      <c r="E494" s="188" t="s">
        <v>107</v>
      </c>
      <c r="F494" s="189">
        <v>700</v>
      </c>
      <c r="G494" s="93" t="s">
        <v>1260</v>
      </c>
      <c r="H494" s="108">
        <v>44347</v>
      </c>
      <c r="L494" s="36"/>
    </row>
    <row r="495" spans="1:12" s="2" customFormat="1" ht="24.95" customHeight="1" x14ac:dyDescent="0.25">
      <c r="A495" s="107">
        <v>486</v>
      </c>
      <c r="B495" s="187">
        <v>44317</v>
      </c>
      <c r="C495" s="170">
        <v>200249185</v>
      </c>
      <c r="D495" s="91" t="s">
        <v>620</v>
      </c>
      <c r="E495" s="188" t="s">
        <v>439</v>
      </c>
      <c r="F495" s="189">
        <v>37080.44</v>
      </c>
      <c r="G495" s="93" t="s">
        <v>1261</v>
      </c>
      <c r="H495" s="108">
        <v>44347</v>
      </c>
      <c r="L495" s="36"/>
    </row>
    <row r="496" spans="1:12" s="2" customFormat="1" ht="24.95" customHeight="1" x14ac:dyDescent="0.25">
      <c r="A496" s="107">
        <v>487</v>
      </c>
      <c r="B496" s="187">
        <v>44302</v>
      </c>
      <c r="C496" s="170">
        <v>149412</v>
      </c>
      <c r="D496" s="91" t="s">
        <v>829</v>
      </c>
      <c r="E496" s="188" t="s">
        <v>106</v>
      </c>
      <c r="F496" s="189">
        <v>522</v>
      </c>
      <c r="G496" s="93" t="s">
        <v>1262</v>
      </c>
      <c r="H496" s="108">
        <v>44347</v>
      </c>
      <c r="L496" s="36"/>
    </row>
    <row r="497" spans="1:12" s="2" customFormat="1" ht="24.95" customHeight="1" x14ac:dyDescent="0.25">
      <c r="A497" s="107">
        <v>488</v>
      </c>
      <c r="B497" s="187">
        <v>44301</v>
      </c>
      <c r="C497" s="170">
        <v>5047</v>
      </c>
      <c r="D497" s="91" t="s">
        <v>1189</v>
      </c>
      <c r="E497" s="188" t="s">
        <v>106</v>
      </c>
      <c r="F497" s="189">
        <v>3543.3</v>
      </c>
      <c r="G497" s="93" t="s">
        <v>1263</v>
      </c>
      <c r="H497" s="108">
        <v>44347</v>
      </c>
      <c r="L497" s="36"/>
    </row>
    <row r="498" spans="1:12" s="2" customFormat="1" ht="24.95" customHeight="1" x14ac:dyDescent="0.25">
      <c r="A498" s="107">
        <v>489</v>
      </c>
      <c r="B498" s="187">
        <v>44302</v>
      </c>
      <c r="C498" s="170" t="s">
        <v>1253</v>
      </c>
      <c r="D498" s="91" t="s">
        <v>556</v>
      </c>
      <c r="E498" s="188" t="s">
        <v>106</v>
      </c>
      <c r="F498" s="189">
        <v>6125</v>
      </c>
      <c r="G498" s="93" t="s">
        <v>1264</v>
      </c>
      <c r="H498" s="108">
        <v>44347</v>
      </c>
      <c r="L498" s="36"/>
    </row>
    <row r="499" spans="1:12" s="2" customFormat="1" ht="24.95" customHeight="1" x14ac:dyDescent="0.25">
      <c r="A499" s="107">
        <v>490</v>
      </c>
      <c r="B499" s="187">
        <v>44319</v>
      </c>
      <c r="C499" s="170" t="s">
        <v>1267</v>
      </c>
      <c r="D499" s="91" t="s">
        <v>484</v>
      </c>
      <c r="E499" s="188" t="s">
        <v>107</v>
      </c>
      <c r="F499" s="189">
        <v>8250</v>
      </c>
      <c r="G499" s="93" t="s">
        <v>1266</v>
      </c>
      <c r="H499" s="108">
        <v>44349</v>
      </c>
      <c r="L499" s="36"/>
    </row>
    <row r="500" spans="1:12" s="2" customFormat="1" ht="24.95" customHeight="1" x14ac:dyDescent="0.25">
      <c r="A500" s="107">
        <v>491</v>
      </c>
      <c r="B500" s="187">
        <v>44319</v>
      </c>
      <c r="C500" s="170">
        <v>7461</v>
      </c>
      <c r="D500" s="91" t="s">
        <v>1268</v>
      </c>
      <c r="E500" s="188" t="s">
        <v>106</v>
      </c>
      <c r="F500" s="189">
        <v>2346.66</v>
      </c>
      <c r="G500" s="93" t="s">
        <v>1270</v>
      </c>
      <c r="H500" s="108">
        <v>44349</v>
      </c>
      <c r="L500" s="36"/>
    </row>
    <row r="501" spans="1:12" s="2" customFormat="1" ht="24.95" customHeight="1" x14ac:dyDescent="0.25">
      <c r="A501" s="107">
        <v>492</v>
      </c>
      <c r="B501" s="187">
        <v>44319</v>
      </c>
      <c r="C501" s="170" t="s">
        <v>1269</v>
      </c>
      <c r="D501" s="91" t="s">
        <v>652</v>
      </c>
      <c r="E501" s="188" t="s">
        <v>107</v>
      </c>
      <c r="F501" s="189">
        <v>853.88</v>
      </c>
      <c r="G501" s="93" t="s">
        <v>1271</v>
      </c>
      <c r="H501" s="108">
        <v>44349</v>
      </c>
      <c r="L501" s="36"/>
    </row>
    <row r="502" spans="1:12" s="2" customFormat="1" ht="24.95" customHeight="1" x14ac:dyDescent="0.25">
      <c r="A502" s="107">
        <v>493</v>
      </c>
      <c r="B502" s="187">
        <v>44334</v>
      </c>
      <c r="C502" s="170">
        <v>361424</v>
      </c>
      <c r="D502" s="91" t="s">
        <v>492</v>
      </c>
      <c r="E502" s="188" t="s">
        <v>117</v>
      </c>
      <c r="F502" s="189">
        <v>300</v>
      </c>
      <c r="G502" s="93" t="s">
        <v>1272</v>
      </c>
      <c r="H502" s="108">
        <v>44349</v>
      </c>
      <c r="L502" s="36"/>
    </row>
    <row r="503" spans="1:12" s="2" customFormat="1" ht="24.95" customHeight="1" x14ac:dyDescent="0.25">
      <c r="A503" s="107">
        <v>494</v>
      </c>
      <c r="B503" s="187">
        <v>44319</v>
      </c>
      <c r="C503" s="170">
        <v>12925</v>
      </c>
      <c r="D503" s="91" t="s">
        <v>490</v>
      </c>
      <c r="E503" s="188" t="s">
        <v>106</v>
      </c>
      <c r="F503" s="189">
        <v>412.8</v>
      </c>
      <c r="G503" s="93" t="s">
        <v>1273</v>
      </c>
      <c r="H503" s="108">
        <v>44349</v>
      </c>
      <c r="L503" s="36"/>
    </row>
    <row r="504" spans="1:12" s="2" customFormat="1" ht="24.95" customHeight="1" x14ac:dyDescent="0.25">
      <c r="A504" s="107">
        <v>495</v>
      </c>
      <c r="B504" s="187">
        <v>44306</v>
      </c>
      <c r="C504" s="170">
        <v>109277</v>
      </c>
      <c r="D504" s="91" t="s">
        <v>1275</v>
      </c>
      <c r="E504" s="188" t="s">
        <v>107</v>
      </c>
      <c r="F504" s="189">
        <v>2025</v>
      </c>
      <c r="G504" s="93" t="s">
        <v>1274</v>
      </c>
      <c r="H504" s="108">
        <v>44351</v>
      </c>
      <c r="L504" s="36"/>
    </row>
    <row r="505" spans="1:12" s="2" customFormat="1" ht="24.95" customHeight="1" x14ac:dyDescent="0.25">
      <c r="A505" s="107">
        <v>496</v>
      </c>
      <c r="B505" s="187">
        <v>44291</v>
      </c>
      <c r="C505" s="170">
        <v>193928</v>
      </c>
      <c r="D505" s="91" t="s">
        <v>1277</v>
      </c>
      <c r="E505" s="188" t="s">
        <v>106</v>
      </c>
      <c r="F505" s="189">
        <v>1000</v>
      </c>
      <c r="G505" s="93" t="s">
        <v>1276</v>
      </c>
      <c r="H505" s="108">
        <v>44351</v>
      </c>
      <c r="L505" s="36"/>
    </row>
    <row r="506" spans="1:12" s="2" customFormat="1" ht="24.95" customHeight="1" x14ac:dyDescent="0.25">
      <c r="A506" s="107">
        <v>497</v>
      </c>
      <c r="B506" s="187">
        <v>44306</v>
      </c>
      <c r="C506" s="170" t="s">
        <v>1278</v>
      </c>
      <c r="D506" s="91" t="s">
        <v>679</v>
      </c>
      <c r="E506" s="188" t="s">
        <v>106</v>
      </c>
      <c r="F506" s="189">
        <v>1185</v>
      </c>
      <c r="G506" s="93" t="s">
        <v>1286</v>
      </c>
      <c r="H506" s="108">
        <v>44351</v>
      </c>
      <c r="L506" s="36"/>
    </row>
    <row r="507" spans="1:12" s="2" customFormat="1" ht="24.95" customHeight="1" x14ac:dyDescent="0.25">
      <c r="A507" s="107">
        <v>498</v>
      </c>
      <c r="B507" s="187">
        <v>44322</v>
      </c>
      <c r="C507" s="170" t="s">
        <v>1279</v>
      </c>
      <c r="D507" s="91" t="s">
        <v>800</v>
      </c>
      <c r="E507" s="188" t="s">
        <v>107</v>
      </c>
      <c r="F507" s="189">
        <v>960</v>
      </c>
      <c r="G507" s="93" t="s">
        <v>1287</v>
      </c>
      <c r="H507" s="108">
        <v>44351</v>
      </c>
      <c r="L507" s="36"/>
    </row>
    <row r="508" spans="1:12" s="2" customFormat="1" ht="24.95" customHeight="1" x14ac:dyDescent="0.25">
      <c r="A508" s="107">
        <v>499</v>
      </c>
      <c r="B508" s="187">
        <v>44336</v>
      </c>
      <c r="C508" s="170">
        <v>361958</v>
      </c>
      <c r="D508" s="91" t="s">
        <v>492</v>
      </c>
      <c r="E508" s="188" t="s">
        <v>117</v>
      </c>
      <c r="F508" s="189">
        <v>8392.64</v>
      </c>
      <c r="G508" s="93" t="s">
        <v>1288</v>
      </c>
      <c r="H508" s="108">
        <v>44351</v>
      </c>
      <c r="L508" s="36"/>
    </row>
    <row r="509" spans="1:12" s="2" customFormat="1" ht="24.95" customHeight="1" x14ac:dyDescent="0.25">
      <c r="A509" s="107">
        <v>500</v>
      </c>
      <c r="B509" s="187">
        <v>44321</v>
      </c>
      <c r="C509" s="170" t="s">
        <v>1280</v>
      </c>
      <c r="D509" s="91" t="s">
        <v>486</v>
      </c>
      <c r="E509" s="188" t="s">
        <v>106</v>
      </c>
      <c r="F509" s="189">
        <v>1270.4000000000001</v>
      </c>
      <c r="G509" s="93" t="s">
        <v>1289</v>
      </c>
      <c r="H509" s="108">
        <v>44351</v>
      </c>
      <c r="L509" s="36"/>
    </row>
    <row r="510" spans="1:12" s="2" customFormat="1" ht="24.95" customHeight="1" x14ac:dyDescent="0.25">
      <c r="A510" s="107">
        <v>501</v>
      </c>
      <c r="B510" s="187">
        <v>44295</v>
      </c>
      <c r="C510" s="170" t="s">
        <v>1282</v>
      </c>
      <c r="D510" s="91" t="s">
        <v>1281</v>
      </c>
      <c r="E510" s="188" t="s">
        <v>106</v>
      </c>
      <c r="F510" s="189">
        <v>4350</v>
      </c>
      <c r="G510" s="93" t="s">
        <v>1290</v>
      </c>
      <c r="H510" s="92">
        <v>44351</v>
      </c>
      <c r="L510" s="36"/>
    </row>
    <row r="511" spans="1:12" s="2" customFormat="1" ht="24.95" customHeight="1" x14ac:dyDescent="0.25">
      <c r="A511" s="107">
        <v>502</v>
      </c>
      <c r="B511" s="187">
        <v>44320</v>
      </c>
      <c r="C511" s="170" t="s">
        <v>1284</v>
      </c>
      <c r="D511" s="91" t="s">
        <v>1283</v>
      </c>
      <c r="E511" s="188" t="s">
        <v>107</v>
      </c>
      <c r="F511" s="189">
        <v>1098.75</v>
      </c>
      <c r="G511" s="93" t="s">
        <v>1291</v>
      </c>
      <c r="H511" s="92">
        <v>44351</v>
      </c>
      <c r="L511" s="36"/>
    </row>
    <row r="512" spans="1:12" s="2" customFormat="1" ht="24.95" customHeight="1" x14ac:dyDescent="0.25">
      <c r="A512" s="107">
        <v>503</v>
      </c>
      <c r="B512" s="187">
        <v>44320</v>
      </c>
      <c r="C512" s="170">
        <v>1196</v>
      </c>
      <c r="D512" s="91" t="s">
        <v>491</v>
      </c>
      <c r="E512" s="188" t="s">
        <v>111</v>
      </c>
      <c r="F512" s="189">
        <v>45279.21</v>
      </c>
      <c r="G512" s="93" t="s">
        <v>1292</v>
      </c>
      <c r="H512" s="92">
        <v>44351</v>
      </c>
      <c r="I512" s="194"/>
      <c r="L512" s="36"/>
    </row>
    <row r="513" spans="1:12" s="2" customFormat="1" ht="24.95" customHeight="1" x14ac:dyDescent="0.25">
      <c r="A513" s="107">
        <v>504</v>
      </c>
      <c r="B513" s="187">
        <v>44301</v>
      </c>
      <c r="C513" s="170" t="s">
        <v>1285</v>
      </c>
      <c r="D513" s="91" t="s">
        <v>488</v>
      </c>
      <c r="E513" s="188" t="s">
        <v>107</v>
      </c>
      <c r="F513" s="189">
        <v>6696</v>
      </c>
      <c r="G513" s="93" t="s">
        <v>1293</v>
      </c>
      <c r="H513" s="92">
        <v>44351</v>
      </c>
      <c r="I513" s="80"/>
      <c r="L513" s="36"/>
    </row>
    <row r="514" spans="1:12" s="2" customFormat="1" ht="24.95" customHeight="1" x14ac:dyDescent="0.25">
      <c r="A514" s="107">
        <v>505</v>
      </c>
      <c r="B514" s="187">
        <v>44323</v>
      </c>
      <c r="C514" s="170">
        <v>1180115</v>
      </c>
      <c r="D514" s="91" t="s">
        <v>471</v>
      </c>
      <c r="E514" s="188" t="s">
        <v>106</v>
      </c>
      <c r="F514" s="189">
        <v>868</v>
      </c>
      <c r="G514" s="93" t="s">
        <v>470</v>
      </c>
      <c r="H514" s="92">
        <v>44354</v>
      </c>
      <c r="L514" s="36"/>
    </row>
    <row r="515" spans="1:12" s="2" customFormat="1" ht="24.95" customHeight="1" x14ac:dyDescent="0.25">
      <c r="A515" s="107">
        <v>506</v>
      </c>
      <c r="B515" s="187">
        <v>44337</v>
      </c>
      <c r="C515" s="170">
        <v>362152</v>
      </c>
      <c r="D515" s="91" t="s">
        <v>492</v>
      </c>
      <c r="E515" s="188" t="s">
        <v>117</v>
      </c>
      <c r="F515" s="189">
        <v>1159</v>
      </c>
      <c r="G515" s="93" t="s">
        <v>1294</v>
      </c>
      <c r="H515" s="92">
        <v>44354</v>
      </c>
      <c r="L515" s="36"/>
    </row>
    <row r="516" spans="1:12" s="2" customFormat="1" ht="24.95" customHeight="1" x14ac:dyDescent="0.25">
      <c r="A516" s="107">
        <v>507</v>
      </c>
      <c r="B516" s="187">
        <v>44308</v>
      </c>
      <c r="C516" s="170" t="s">
        <v>1295</v>
      </c>
      <c r="D516" s="91" t="s">
        <v>486</v>
      </c>
      <c r="E516" s="188" t="s">
        <v>106</v>
      </c>
      <c r="F516" s="189">
        <v>1739.25</v>
      </c>
      <c r="G516" s="93" t="s">
        <v>1298</v>
      </c>
      <c r="H516" s="92">
        <v>44354</v>
      </c>
      <c r="L516" s="36"/>
    </row>
    <row r="517" spans="1:12" s="2" customFormat="1" ht="24.95" customHeight="1" x14ac:dyDescent="0.25">
      <c r="A517" s="107">
        <v>508</v>
      </c>
      <c r="B517" s="187">
        <v>44312</v>
      </c>
      <c r="C517" s="170" t="s">
        <v>1296</v>
      </c>
      <c r="D517" s="91" t="s">
        <v>523</v>
      </c>
      <c r="E517" s="188" t="s">
        <v>106</v>
      </c>
      <c r="F517" s="189">
        <v>8399.16</v>
      </c>
      <c r="G517" s="93" t="s">
        <v>1299</v>
      </c>
      <c r="H517" s="92">
        <v>44354</v>
      </c>
      <c r="L517" s="36"/>
    </row>
    <row r="518" spans="1:12" s="2" customFormat="1" ht="24.95" customHeight="1" x14ac:dyDescent="0.25">
      <c r="A518" s="107">
        <v>509</v>
      </c>
      <c r="B518" s="187">
        <v>44292</v>
      </c>
      <c r="C518" s="170">
        <v>194113</v>
      </c>
      <c r="D518" s="91" t="s">
        <v>1277</v>
      </c>
      <c r="E518" s="188" t="s">
        <v>106</v>
      </c>
      <c r="F518" s="189">
        <v>3850</v>
      </c>
      <c r="G518" s="93" t="s">
        <v>1300</v>
      </c>
      <c r="H518" s="92">
        <v>44354</v>
      </c>
      <c r="L518" s="36"/>
    </row>
    <row r="519" spans="1:12" s="2" customFormat="1" ht="24.95" customHeight="1" x14ac:dyDescent="0.25">
      <c r="A519" s="107">
        <v>510</v>
      </c>
      <c r="B519" s="187">
        <v>44308</v>
      </c>
      <c r="C519" s="170" t="s">
        <v>1297</v>
      </c>
      <c r="D519" s="91" t="s">
        <v>679</v>
      </c>
      <c r="E519" s="188" t="s">
        <v>106</v>
      </c>
      <c r="F519" s="189">
        <v>592.5</v>
      </c>
      <c r="G519" s="93" t="s">
        <v>1301</v>
      </c>
      <c r="H519" s="92">
        <v>44354</v>
      </c>
      <c r="L519" s="36"/>
    </row>
    <row r="520" spans="1:12" s="2" customFormat="1" ht="24.95" customHeight="1" x14ac:dyDescent="0.25">
      <c r="A520" s="107">
        <v>511</v>
      </c>
      <c r="B520" s="187">
        <v>44320</v>
      </c>
      <c r="C520" s="170">
        <v>6914</v>
      </c>
      <c r="D520" s="91" t="s">
        <v>609</v>
      </c>
      <c r="E520" s="188" t="s">
        <v>111</v>
      </c>
      <c r="F520" s="189">
        <v>98115.63</v>
      </c>
      <c r="G520" s="93" t="s">
        <v>610</v>
      </c>
      <c r="H520" s="92">
        <v>44357</v>
      </c>
      <c r="L520" s="36"/>
    </row>
    <row r="521" spans="1:12" s="2" customFormat="1" ht="24.95" customHeight="1" x14ac:dyDescent="0.25">
      <c r="A521" s="107">
        <v>512</v>
      </c>
      <c r="B521" s="187">
        <v>44327</v>
      </c>
      <c r="C521" s="170">
        <v>283208</v>
      </c>
      <c r="D521" s="91" t="s">
        <v>482</v>
      </c>
      <c r="E521" s="188" t="s">
        <v>106</v>
      </c>
      <c r="F521" s="189">
        <v>514</v>
      </c>
      <c r="G521" s="93" t="s">
        <v>1302</v>
      </c>
      <c r="H521" s="92">
        <v>44357</v>
      </c>
      <c r="L521" s="36"/>
    </row>
    <row r="522" spans="1:12" s="2" customFormat="1" ht="24.95" customHeight="1" x14ac:dyDescent="0.25">
      <c r="A522" s="107">
        <v>513</v>
      </c>
      <c r="B522" s="187">
        <v>44342</v>
      </c>
      <c r="C522" s="170">
        <v>362860</v>
      </c>
      <c r="D522" s="91" t="s">
        <v>492</v>
      </c>
      <c r="E522" s="188" t="s">
        <v>117</v>
      </c>
      <c r="F522" s="189">
        <v>10589.85</v>
      </c>
      <c r="G522" s="93" t="s">
        <v>1303</v>
      </c>
      <c r="H522" s="92">
        <v>44357</v>
      </c>
      <c r="L522" s="36"/>
    </row>
    <row r="523" spans="1:12" s="2" customFormat="1" ht="24.95" customHeight="1" x14ac:dyDescent="0.25">
      <c r="A523" s="107">
        <v>514</v>
      </c>
      <c r="B523" s="187">
        <v>44322</v>
      </c>
      <c r="C523" s="170">
        <v>581500</v>
      </c>
      <c r="D523" s="91" t="s">
        <v>800</v>
      </c>
      <c r="E523" s="188" t="s">
        <v>107</v>
      </c>
      <c r="F523" s="189">
        <v>960</v>
      </c>
      <c r="G523" s="93" t="s">
        <v>1304</v>
      </c>
      <c r="H523" s="92">
        <v>44357</v>
      </c>
      <c r="L523" s="36"/>
    </row>
    <row r="524" spans="1:12" s="2" customFormat="1" ht="24.95" customHeight="1" x14ac:dyDescent="0.25">
      <c r="A524" s="107">
        <v>515</v>
      </c>
      <c r="B524" s="187">
        <v>44312</v>
      </c>
      <c r="C524" s="170" t="s">
        <v>1307</v>
      </c>
      <c r="D524" s="91" t="s">
        <v>542</v>
      </c>
      <c r="E524" s="188" t="s">
        <v>106</v>
      </c>
      <c r="F524" s="189">
        <v>6502.5</v>
      </c>
      <c r="G524" s="93" t="s">
        <v>1305</v>
      </c>
      <c r="H524" s="92">
        <v>44357</v>
      </c>
      <c r="L524" s="36"/>
    </row>
    <row r="525" spans="1:12" s="2" customFormat="1" ht="24.95" customHeight="1" x14ac:dyDescent="0.25">
      <c r="A525" s="107">
        <v>516</v>
      </c>
      <c r="B525" s="187">
        <v>44301</v>
      </c>
      <c r="C525" s="170" t="s">
        <v>1308</v>
      </c>
      <c r="D525" s="91" t="s">
        <v>488</v>
      </c>
      <c r="E525" s="188" t="s">
        <v>107</v>
      </c>
      <c r="F525" s="189">
        <v>6696</v>
      </c>
      <c r="G525" s="93" t="s">
        <v>1306</v>
      </c>
      <c r="H525" s="92">
        <v>44357</v>
      </c>
      <c r="L525" s="36"/>
    </row>
    <row r="526" spans="1:12" s="2" customFormat="1" ht="24.95" customHeight="1" x14ac:dyDescent="0.25">
      <c r="A526" s="107">
        <v>517</v>
      </c>
      <c r="B526" s="187">
        <v>44316</v>
      </c>
      <c r="C526" s="170" t="s">
        <v>1310</v>
      </c>
      <c r="D526" s="91" t="s">
        <v>523</v>
      </c>
      <c r="E526" s="188" t="s">
        <v>106</v>
      </c>
      <c r="F526" s="189">
        <v>366.63</v>
      </c>
      <c r="G526" s="93" t="s">
        <v>1309</v>
      </c>
      <c r="H526" s="92">
        <v>44358</v>
      </c>
      <c r="L526" s="36"/>
    </row>
    <row r="527" spans="1:12" s="2" customFormat="1" ht="24.95" customHeight="1" x14ac:dyDescent="0.25">
      <c r="A527" s="107">
        <v>518</v>
      </c>
      <c r="B527" s="187">
        <v>44343</v>
      </c>
      <c r="C527" s="170">
        <v>362991</v>
      </c>
      <c r="D527" s="91" t="s">
        <v>492</v>
      </c>
      <c r="E527" s="188" t="s">
        <v>117</v>
      </c>
      <c r="F527" s="189">
        <v>250</v>
      </c>
      <c r="G527" s="93" t="s">
        <v>1314</v>
      </c>
      <c r="H527" s="92">
        <v>44358</v>
      </c>
      <c r="L527" s="36"/>
    </row>
    <row r="528" spans="1:12" s="2" customFormat="1" ht="24.95" customHeight="1" x14ac:dyDescent="0.25">
      <c r="A528" s="107">
        <v>519</v>
      </c>
      <c r="B528" s="187">
        <v>44343</v>
      </c>
      <c r="C528" s="170">
        <v>363000</v>
      </c>
      <c r="D528" s="91" t="s">
        <v>492</v>
      </c>
      <c r="E528" s="188" t="s">
        <v>117</v>
      </c>
      <c r="F528" s="189">
        <v>350</v>
      </c>
      <c r="G528" s="93" t="s">
        <v>1315</v>
      </c>
      <c r="H528" s="92">
        <v>44358</v>
      </c>
      <c r="L528" s="36"/>
    </row>
    <row r="529" spans="1:12" s="2" customFormat="1" ht="24.95" customHeight="1" x14ac:dyDescent="0.25">
      <c r="A529" s="107">
        <v>520</v>
      </c>
      <c r="B529" s="187">
        <v>44328</v>
      </c>
      <c r="C529" s="170" t="s">
        <v>1311</v>
      </c>
      <c r="D529" s="91" t="s">
        <v>486</v>
      </c>
      <c r="E529" s="188" t="s">
        <v>106</v>
      </c>
      <c r="F529" s="189">
        <v>1155</v>
      </c>
      <c r="G529" s="93" t="s">
        <v>1316</v>
      </c>
      <c r="H529" s="92">
        <v>44358</v>
      </c>
      <c r="L529" s="36"/>
    </row>
    <row r="530" spans="1:12" s="2" customFormat="1" ht="24.95" customHeight="1" x14ac:dyDescent="0.25">
      <c r="A530" s="107">
        <v>521</v>
      </c>
      <c r="B530" s="187">
        <v>44328</v>
      </c>
      <c r="C530" s="88" t="s">
        <v>1312</v>
      </c>
      <c r="D530" s="91" t="s">
        <v>486</v>
      </c>
      <c r="E530" s="188" t="s">
        <v>106</v>
      </c>
      <c r="F530" s="189">
        <v>857.9</v>
      </c>
      <c r="G530" s="93" t="s">
        <v>1317</v>
      </c>
      <c r="H530" s="92">
        <v>44358</v>
      </c>
      <c r="L530" s="36"/>
    </row>
    <row r="531" spans="1:12" s="2" customFormat="1" ht="24.95" customHeight="1" x14ac:dyDescent="0.25">
      <c r="A531" s="107">
        <v>522</v>
      </c>
      <c r="B531" s="187">
        <v>44328</v>
      </c>
      <c r="C531" s="88" t="s">
        <v>1313</v>
      </c>
      <c r="D531" s="91" t="s">
        <v>556</v>
      </c>
      <c r="E531" s="188" t="s">
        <v>106</v>
      </c>
      <c r="F531" s="189">
        <v>6125</v>
      </c>
      <c r="G531" s="93" t="s">
        <v>1318</v>
      </c>
      <c r="H531" s="92">
        <v>44358</v>
      </c>
      <c r="L531" s="36"/>
    </row>
    <row r="532" spans="1:12" s="2" customFormat="1" ht="24.95" customHeight="1" x14ac:dyDescent="0.25">
      <c r="A532" s="107">
        <v>523</v>
      </c>
      <c r="B532" s="187">
        <v>44330</v>
      </c>
      <c r="C532" s="170">
        <v>1181507</v>
      </c>
      <c r="D532" s="91" t="s">
        <v>471</v>
      </c>
      <c r="E532" s="188" t="s">
        <v>106</v>
      </c>
      <c r="F532" s="189">
        <v>868</v>
      </c>
      <c r="G532" s="93" t="s">
        <v>470</v>
      </c>
      <c r="H532" s="92">
        <v>44361</v>
      </c>
      <c r="L532" s="36"/>
    </row>
    <row r="533" spans="1:12" s="2" customFormat="1" ht="24.95" customHeight="1" x14ac:dyDescent="0.25">
      <c r="A533" s="107">
        <v>524</v>
      </c>
      <c r="B533" s="187">
        <v>44319</v>
      </c>
      <c r="C533" s="170" t="s">
        <v>1320</v>
      </c>
      <c r="D533" s="91" t="s">
        <v>484</v>
      </c>
      <c r="E533" s="188" t="s">
        <v>107</v>
      </c>
      <c r="F533" s="189">
        <v>8250</v>
      </c>
      <c r="G533" s="93" t="s">
        <v>1319</v>
      </c>
      <c r="H533" s="92">
        <v>44361</v>
      </c>
      <c r="L533" s="36"/>
    </row>
    <row r="534" spans="1:12" s="2" customFormat="1" ht="24.95" customHeight="1" x14ac:dyDescent="0.25">
      <c r="A534" s="107">
        <v>525</v>
      </c>
      <c r="B534" s="187">
        <v>44315</v>
      </c>
      <c r="C534" s="170" t="s">
        <v>1321</v>
      </c>
      <c r="D534" s="91" t="s">
        <v>486</v>
      </c>
      <c r="E534" s="188" t="s">
        <v>106</v>
      </c>
      <c r="F534" s="189">
        <v>2479.4</v>
      </c>
      <c r="G534" s="93" t="s">
        <v>1324</v>
      </c>
      <c r="H534" s="92">
        <v>44361</v>
      </c>
      <c r="L534" s="36"/>
    </row>
    <row r="535" spans="1:12" s="2" customFormat="1" ht="24.95" customHeight="1" x14ac:dyDescent="0.25">
      <c r="A535" s="107">
        <v>526</v>
      </c>
      <c r="B535" s="187">
        <v>44300</v>
      </c>
      <c r="C535" s="170" t="s">
        <v>1322</v>
      </c>
      <c r="D535" s="91" t="s">
        <v>497</v>
      </c>
      <c r="E535" s="188" t="s">
        <v>106</v>
      </c>
      <c r="F535" s="189">
        <v>10520.83</v>
      </c>
      <c r="G535" s="93" t="s">
        <v>1325</v>
      </c>
      <c r="H535" s="92">
        <v>44361</v>
      </c>
      <c r="L535" s="36"/>
    </row>
    <row r="536" spans="1:12" s="2" customFormat="1" ht="24.95" customHeight="1" x14ac:dyDescent="0.25">
      <c r="A536" s="107">
        <v>527</v>
      </c>
      <c r="B536" s="187">
        <v>44316</v>
      </c>
      <c r="C536" s="170" t="s">
        <v>1323</v>
      </c>
      <c r="D536" s="91" t="s">
        <v>1249</v>
      </c>
      <c r="E536" s="188" t="s">
        <v>107</v>
      </c>
      <c r="F536" s="189">
        <v>763.2</v>
      </c>
      <c r="G536" s="93" t="s">
        <v>1326</v>
      </c>
      <c r="H536" s="92">
        <v>44361</v>
      </c>
      <c r="L536" s="36"/>
    </row>
    <row r="537" spans="1:12" s="2" customFormat="1" ht="24.95" customHeight="1" x14ac:dyDescent="0.25">
      <c r="A537" s="107">
        <v>528</v>
      </c>
      <c r="B537" s="187">
        <v>44333</v>
      </c>
      <c r="C537" s="170">
        <v>21140</v>
      </c>
      <c r="D537" s="91" t="s">
        <v>675</v>
      </c>
      <c r="E537" s="188" t="s">
        <v>107</v>
      </c>
      <c r="F537" s="189">
        <v>825</v>
      </c>
      <c r="G537" s="93" t="s">
        <v>1327</v>
      </c>
      <c r="H537" s="92">
        <v>44361</v>
      </c>
      <c r="L537" s="36"/>
    </row>
    <row r="538" spans="1:12" s="2" customFormat="1" ht="24.95" customHeight="1" x14ac:dyDescent="0.25">
      <c r="A538" s="107">
        <v>529</v>
      </c>
      <c r="B538" s="187">
        <v>44347</v>
      </c>
      <c r="C538" s="170">
        <v>363842</v>
      </c>
      <c r="D538" s="91" t="s">
        <v>492</v>
      </c>
      <c r="E538" s="188" t="s">
        <v>117</v>
      </c>
      <c r="F538" s="189">
        <v>325</v>
      </c>
      <c r="G538" s="93" t="s">
        <v>1328</v>
      </c>
      <c r="H538" s="92">
        <v>44362</v>
      </c>
      <c r="L538" s="36"/>
    </row>
    <row r="539" spans="1:12" s="2" customFormat="1" ht="24.95" customHeight="1" x14ac:dyDescent="0.25">
      <c r="A539" s="107">
        <v>530</v>
      </c>
      <c r="B539" s="187">
        <v>44347</v>
      </c>
      <c r="C539" s="170">
        <v>363977</v>
      </c>
      <c r="D539" s="91" t="s">
        <v>492</v>
      </c>
      <c r="E539" s="188" t="s">
        <v>117</v>
      </c>
      <c r="F539" s="189">
        <v>12153.28</v>
      </c>
      <c r="G539" s="93" t="s">
        <v>1329</v>
      </c>
      <c r="H539" s="92">
        <v>44362</v>
      </c>
      <c r="L539" s="36"/>
    </row>
    <row r="540" spans="1:12" s="2" customFormat="1" ht="24.95" customHeight="1" x14ac:dyDescent="0.25">
      <c r="A540" s="107">
        <v>531</v>
      </c>
      <c r="B540" s="187">
        <v>44333</v>
      </c>
      <c r="C540" s="170">
        <v>1196</v>
      </c>
      <c r="D540" s="91" t="s">
        <v>776</v>
      </c>
      <c r="E540" s="188" t="s">
        <v>107</v>
      </c>
      <c r="F540" s="189">
        <v>610.79999999999995</v>
      </c>
      <c r="G540" s="93" t="s">
        <v>1330</v>
      </c>
      <c r="H540" s="92">
        <v>44363</v>
      </c>
      <c r="L540" s="36"/>
    </row>
    <row r="541" spans="1:12" s="2" customFormat="1" ht="24.95" customHeight="1" x14ac:dyDescent="0.25">
      <c r="A541" s="107">
        <v>532</v>
      </c>
      <c r="B541" s="187">
        <v>44334</v>
      </c>
      <c r="C541" s="170">
        <v>44707</v>
      </c>
      <c r="D541" s="91" t="s">
        <v>552</v>
      </c>
      <c r="E541" s="188" t="s">
        <v>107</v>
      </c>
      <c r="F541" s="189">
        <v>1625</v>
      </c>
      <c r="G541" s="93" t="s">
        <v>1331</v>
      </c>
      <c r="H541" s="92">
        <v>44364</v>
      </c>
      <c r="L541" s="36"/>
    </row>
    <row r="542" spans="1:12" s="2" customFormat="1" ht="24.95" customHeight="1" x14ac:dyDescent="0.25">
      <c r="A542" s="107">
        <v>533</v>
      </c>
      <c r="B542" s="187">
        <v>44349</v>
      </c>
      <c r="C542" s="170">
        <v>364169</v>
      </c>
      <c r="D542" s="91" t="s">
        <v>492</v>
      </c>
      <c r="E542" s="188" t="s">
        <v>117</v>
      </c>
      <c r="F542" s="189">
        <v>450</v>
      </c>
      <c r="G542" s="93" t="s">
        <v>1333</v>
      </c>
      <c r="H542" s="92">
        <v>44364</v>
      </c>
      <c r="L542" s="36"/>
    </row>
    <row r="543" spans="1:12" s="2" customFormat="1" ht="24.95" customHeight="1" x14ac:dyDescent="0.25">
      <c r="A543" s="107">
        <v>534</v>
      </c>
      <c r="B543" s="187">
        <v>44319</v>
      </c>
      <c r="C543" s="170" t="s">
        <v>1332</v>
      </c>
      <c r="D543" s="91" t="s">
        <v>652</v>
      </c>
      <c r="E543" s="188" t="s">
        <v>107</v>
      </c>
      <c r="F543" s="189">
        <v>853.88</v>
      </c>
      <c r="G543" s="93" t="s">
        <v>1334</v>
      </c>
      <c r="H543" s="92">
        <v>44364</v>
      </c>
      <c r="L543" s="36"/>
    </row>
    <row r="544" spans="1:12" s="2" customFormat="1" ht="24.95" customHeight="1" x14ac:dyDescent="0.25">
      <c r="A544" s="107">
        <v>535</v>
      </c>
      <c r="B544" s="187">
        <v>44335</v>
      </c>
      <c r="C544" s="170">
        <v>19051</v>
      </c>
      <c r="D544" s="91" t="s">
        <v>484</v>
      </c>
      <c r="E544" s="188" t="s">
        <v>107</v>
      </c>
      <c r="F544" s="189">
        <v>3680</v>
      </c>
      <c r="G544" s="93" t="s">
        <v>1335</v>
      </c>
      <c r="H544" s="92">
        <v>44365</v>
      </c>
      <c r="L544" s="36"/>
    </row>
    <row r="545" spans="1:12" s="2" customFormat="1" ht="24.95" customHeight="1" x14ac:dyDescent="0.25">
      <c r="A545" s="107">
        <v>536</v>
      </c>
      <c r="B545" s="187">
        <v>44320</v>
      </c>
      <c r="C545" s="170" t="s">
        <v>1336</v>
      </c>
      <c r="D545" s="91" t="s">
        <v>1283</v>
      </c>
      <c r="E545" s="188" t="s">
        <v>107</v>
      </c>
      <c r="F545" s="189">
        <v>1098.75</v>
      </c>
      <c r="G545" s="93" t="s">
        <v>1339</v>
      </c>
      <c r="H545" s="92">
        <v>44365</v>
      </c>
      <c r="L545" s="36"/>
    </row>
    <row r="546" spans="1:12" s="2" customFormat="1" ht="24.95" customHeight="1" x14ac:dyDescent="0.25">
      <c r="A546" s="107">
        <v>537</v>
      </c>
      <c r="B546" s="187">
        <v>44335</v>
      </c>
      <c r="C546" s="170" t="s">
        <v>1337</v>
      </c>
      <c r="D546" s="91" t="s">
        <v>486</v>
      </c>
      <c r="E546" s="188" t="s">
        <v>106</v>
      </c>
      <c r="F546" s="189">
        <v>1567.5</v>
      </c>
      <c r="G546" s="93" t="s">
        <v>1340</v>
      </c>
      <c r="H546" s="92">
        <v>44365</v>
      </c>
      <c r="L546" s="36"/>
    </row>
    <row r="547" spans="1:12" s="2" customFormat="1" ht="24.95" customHeight="1" x14ac:dyDescent="0.25">
      <c r="A547" s="107">
        <v>538</v>
      </c>
      <c r="B547" s="187">
        <v>44335</v>
      </c>
      <c r="C547" s="170" t="s">
        <v>1338</v>
      </c>
      <c r="D547" s="91" t="s">
        <v>486</v>
      </c>
      <c r="E547" s="188" t="s">
        <v>106</v>
      </c>
      <c r="F547" s="189">
        <v>544.4</v>
      </c>
      <c r="G547" s="93" t="s">
        <v>1341</v>
      </c>
      <c r="H547" s="92">
        <v>44365</v>
      </c>
      <c r="L547" s="36"/>
    </row>
    <row r="548" spans="1:12" s="2" customFormat="1" ht="24.95" customHeight="1" x14ac:dyDescent="0.25">
      <c r="A548" s="107">
        <v>539</v>
      </c>
      <c r="B548" s="187">
        <v>44321</v>
      </c>
      <c r="C548" s="170" t="s">
        <v>1343</v>
      </c>
      <c r="D548" s="91" t="s">
        <v>486</v>
      </c>
      <c r="E548" s="188" t="s">
        <v>106</v>
      </c>
      <c r="F548" s="189">
        <v>1270.4000000000001</v>
      </c>
      <c r="G548" s="93" t="s">
        <v>1342</v>
      </c>
      <c r="H548" s="92">
        <v>44368</v>
      </c>
      <c r="L548" s="36"/>
    </row>
    <row r="549" spans="1:12" s="2" customFormat="1" ht="24.95" customHeight="1" x14ac:dyDescent="0.25">
      <c r="A549" s="107">
        <v>540</v>
      </c>
      <c r="B549" s="187">
        <v>44336</v>
      </c>
      <c r="C549" s="170">
        <v>151541</v>
      </c>
      <c r="D549" s="91" t="s">
        <v>829</v>
      </c>
      <c r="E549" s="188" t="s">
        <v>106</v>
      </c>
      <c r="F549" s="189">
        <v>1080.3</v>
      </c>
      <c r="G549" s="93" t="s">
        <v>1346</v>
      </c>
      <c r="H549" s="92">
        <v>44368</v>
      </c>
      <c r="L549" s="36"/>
    </row>
    <row r="550" spans="1:12" s="2" customFormat="1" ht="24.95" customHeight="1" x14ac:dyDescent="0.25">
      <c r="A550" s="107">
        <v>541</v>
      </c>
      <c r="B550" s="187">
        <v>44336</v>
      </c>
      <c r="C550" s="170">
        <v>18012</v>
      </c>
      <c r="D550" s="91" t="s">
        <v>542</v>
      </c>
      <c r="E550" s="188" t="s">
        <v>106</v>
      </c>
      <c r="F550" s="189">
        <v>2820.3</v>
      </c>
      <c r="G550" s="93" t="s">
        <v>1347</v>
      </c>
      <c r="H550" s="92">
        <v>44368</v>
      </c>
      <c r="L550" s="36"/>
    </row>
    <row r="551" spans="1:12" s="2" customFormat="1" ht="24.95" customHeight="1" x14ac:dyDescent="0.25">
      <c r="A551" s="107">
        <v>542</v>
      </c>
      <c r="B551" s="187">
        <v>44352</v>
      </c>
      <c r="C551" s="170">
        <v>364597</v>
      </c>
      <c r="D551" s="91" t="s">
        <v>492</v>
      </c>
      <c r="E551" s="188" t="s">
        <v>117</v>
      </c>
      <c r="F551" s="189">
        <v>200</v>
      </c>
      <c r="G551" s="93" t="s">
        <v>1348</v>
      </c>
      <c r="H551" s="92">
        <v>44368</v>
      </c>
      <c r="L551" s="36"/>
    </row>
    <row r="552" spans="1:12" s="2" customFormat="1" ht="24.95" customHeight="1" x14ac:dyDescent="0.25">
      <c r="A552" s="107">
        <v>543</v>
      </c>
      <c r="B552" s="187">
        <v>44312</v>
      </c>
      <c r="C552" s="170" t="s">
        <v>1344</v>
      </c>
      <c r="D552" s="91" t="s">
        <v>523</v>
      </c>
      <c r="E552" s="188" t="s">
        <v>106</v>
      </c>
      <c r="F552" s="189">
        <v>8401.68</v>
      </c>
      <c r="G552" s="93" t="s">
        <v>1349</v>
      </c>
      <c r="H552" s="92">
        <v>44368</v>
      </c>
      <c r="L552" s="36"/>
    </row>
    <row r="553" spans="1:12" s="2" customFormat="1" ht="24.95" customHeight="1" x14ac:dyDescent="0.25">
      <c r="A553" s="107">
        <v>544</v>
      </c>
      <c r="B553" s="187">
        <v>44347</v>
      </c>
      <c r="C553" s="88" t="s">
        <v>1345</v>
      </c>
      <c r="D553" s="91" t="s">
        <v>1075</v>
      </c>
      <c r="E553" s="188" t="s">
        <v>106</v>
      </c>
      <c r="F553" s="189">
        <v>564.94000000000005</v>
      </c>
      <c r="G553" s="93" t="s">
        <v>1350</v>
      </c>
      <c r="H553" s="92">
        <v>44368</v>
      </c>
      <c r="L553" s="36"/>
    </row>
    <row r="554" spans="1:12" s="2" customFormat="1" ht="24.95" customHeight="1" x14ac:dyDescent="0.25">
      <c r="A554" s="107">
        <v>545</v>
      </c>
      <c r="B554" s="187">
        <v>44340</v>
      </c>
      <c r="C554" s="170">
        <v>3683</v>
      </c>
      <c r="D554" s="91" t="s">
        <v>800</v>
      </c>
      <c r="E554" s="188" t="s">
        <v>107</v>
      </c>
      <c r="F554" s="189">
        <v>1280</v>
      </c>
      <c r="G554" s="93" t="s">
        <v>1351</v>
      </c>
      <c r="H554" s="92">
        <v>44368</v>
      </c>
      <c r="L554" s="36"/>
    </row>
    <row r="555" spans="1:12" s="2" customFormat="1" ht="24.95" customHeight="1" x14ac:dyDescent="0.25">
      <c r="A555" s="107">
        <v>546</v>
      </c>
      <c r="B555" s="187">
        <v>44319</v>
      </c>
      <c r="C555" s="170" t="s">
        <v>1353</v>
      </c>
      <c r="D555" s="91" t="s">
        <v>484</v>
      </c>
      <c r="E555" s="188" t="s">
        <v>107</v>
      </c>
      <c r="F555" s="189">
        <v>8250</v>
      </c>
      <c r="G555" s="93" t="s">
        <v>1352</v>
      </c>
      <c r="H555" s="92">
        <v>44369</v>
      </c>
      <c r="L555" s="36"/>
    </row>
    <row r="556" spans="1:12" s="2" customFormat="1" ht="24.95" customHeight="1" x14ac:dyDescent="0.25">
      <c r="A556" s="107">
        <v>547</v>
      </c>
      <c r="B556" s="187">
        <v>44349</v>
      </c>
      <c r="C556" s="170" t="s">
        <v>1354</v>
      </c>
      <c r="D556" s="91" t="s">
        <v>1075</v>
      </c>
      <c r="E556" s="188" t="s">
        <v>106</v>
      </c>
      <c r="F556" s="189">
        <v>146.65</v>
      </c>
      <c r="G556" s="93" t="s">
        <v>1356</v>
      </c>
      <c r="H556" s="92">
        <v>44369</v>
      </c>
      <c r="L556" s="36"/>
    </row>
    <row r="557" spans="1:12" s="2" customFormat="1" ht="24.95" customHeight="1" x14ac:dyDescent="0.25">
      <c r="A557" s="107">
        <v>548</v>
      </c>
      <c r="B557" s="187">
        <v>44341</v>
      </c>
      <c r="C557" s="170">
        <v>1315382</v>
      </c>
      <c r="D557" s="91" t="s">
        <v>1355</v>
      </c>
      <c r="E557" s="188" t="s">
        <v>106</v>
      </c>
      <c r="F557" s="189">
        <v>1581.32</v>
      </c>
      <c r="G557" s="93" t="s">
        <v>1357</v>
      </c>
      <c r="H557" s="92">
        <v>44369</v>
      </c>
      <c r="L557" s="36"/>
    </row>
    <row r="558" spans="1:12" s="2" customFormat="1" ht="24.95" customHeight="1" x14ac:dyDescent="0.25">
      <c r="A558" s="107">
        <v>549</v>
      </c>
      <c r="B558" s="187">
        <v>44340</v>
      </c>
      <c r="C558" s="170">
        <v>1183489</v>
      </c>
      <c r="D558" s="91" t="s">
        <v>471</v>
      </c>
      <c r="E558" s="188" t="s">
        <v>106</v>
      </c>
      <c r="F558" s="189">
        <v>868</v>
      </c>
      <c r="G558" s="93" t="s">
        <v>470</v>
      </c>
      <c r="H558" s="92">
        <v>44370</v>
      </c>
      <c r="L558" s="36"/>
    </row>
    <row r="559" spans="1:12" s="2" customFormat="1" ht="24.95" customHeight="1" x14ac:dyDescent="0.25">
      <c r="A559" s="107">
        <v>550</v>
      </c>
      <c r="B559" s="187">
        <v>44347</v>
      </c>
      <c r="C559" s="170" t="s">
        <v>1358</v>
      </c>
      <c r="D559" s="91" t="s">
        <v>681</v>
      </c>
      <c r="E559" s="188" t="s">
        <v>106</v>
      </c>
      <c r="F559" s="189">
        <v>670.47</v>
      </c>
      <c r="G559" s="93" t="s">
        <v>1359</v>
      </c>
      <c r="H559" s="92">
        <v>44370</v>
      </c>
      <c r="L559" s="36"/>
    </row>
    <row r="560" spans="1:12" s="2" customFormat="1" ht="24.95" customHeight="1" x14ac:dyDescent="0.25">
      <c r="A560" s="107">
        <v>551</v>
      </c>
      <c r="B560" s="187">
        <v>44343</v>
      </c>
      <c r="C560" s="170" t="s">
        <v>1362</v>
      </c>
      <c r="D560" s="91" t="s">
        <v>1361</v>
      </c>
      <c r="E560" s="188" t="s">
        <v>106</v>
      </c>
      <c r="F560" s="189">
        <v>1750</v>
      </c>
      <c r="G560" s="93" t="s">
        <v>1360</v>
      </c>
      <c r="H560" s="92">
        <v>44371</v>
      </c>
      <c r="L560" s="36"/>
    </row>
    <row r="561" spans="1:12" s="2" customFormat="1" ht="24.95" customHeight="1" x14ac:dyDescent="0.25">
      <c r="A561" s="107">
        <v>552</v>
      </c>
      <c r="B561" s="193">
        <v>44356</v>
      </c>
      <c r="C561" s="170">
        <v>365016</v>
      </c>
      <c r="D561" s="91" t="s">
        <v>492</v>
      </c>
      <c r="E561" s="188" t="s">
        <v>117</v>
      </c>
      <c r="F561" s="189">
        <v>400</v>
      </c>
      <c r="G561" s="93" t="s">
        <v>1363</v>
      </c>
      <c r="H561" s="92">
        <v>44371</v>
      </c>
      <c r="L561" s="36"/>
    </row>
    <row r="562" spans="1:12" s="2" customFormat="1" ht="24.95" customHeight="1" x14ac:dyDescent="0.25">
      <c r="A562" s="107">
        <v>553</v>
      </c>
      <c r="B562" s="187">
        <v>44317</v>
      </c>
      <c r="C562" s="170">
        <v>62415492</v>
      </c>
      <c r="D562" s="91" t="s">
        <v>590</v>
      </c>
      <c r="E562" s="188" t="s">
        <v>439</v>
      </c>
      <c r="F562" s="189">
        <v>34104.839999999997</v>
      </c>
      <c r="G562" s="93" t="s">
        <v>1364</v>
      </c>
      <c r="H562" s="92">
        <v>44372</v>
      </c>
      <c r="L562" s="36"/>
    </row>
    <row r="563" spans="1:12" s="2" customFormat="1" ht="24.95" customHeight="1" x14ac:dyDescent="0.25">
      <c r="A563" s="107">
        <v>554</v>
      </c>
      <c r="B563" s="187">
        <v>44316</v>
      </c>
      <c r="C563" s="170" t="s">
        <v>1365</v>
      </c>
      <c r="D563" s="91" t="s">
        <v>523</v>
      </c>
      <c r="E563" s="188" t="s">
        <v>106</v>
      </c>
      <c r="F563" s="189">
        <v>366.74</v>
      </c>
      <c r="G563" s="93" t="s">
        <v>1367</v>
      </c>
      <c r="H563" s="92">
        <v>44372</v>
      </c>
      <c r="L563" s="36"/>
    </row>
    <row r="564" spans="1:12" s="2" customFormat="1" ht="24.95" customHeight="1" x14ac:dyDescent="0.25">
      <c r="A564" s="107">
        <v>555</v>
      </c>
      <c r="B564" s="187">
        <v>44357</v>
      </c>
      <c r="C564" s="170">
        <v>365254</v>
      </c>
      <c r="D564" s="91" t="s">
        <v>492</v>
      </c>
      <c r="E564" s="188" t="s">
        <v>117</v>
      </c>
      <c r="F564" s="189">
        <v>1768</v>
      </c>
      <c r="G564" s="93" t="s">
        <v>1368</v>
      </c>
      <c r="H564" s="92">
        <v>44372</v>
      </c>
      <c r="L564" s="36"/>
    </row>
    <row r="565" spans="1:12" s="2" customFormat="1" ht="24.95" customHeight="1" x14ac:dyDescent="0.25">
      <c r="A565" s="107">
        <v>556</v>
      </c>
      <c r="B565" s="187">
        <v>44342</v>
      </c>
      <c r="C565" s="170" t="s">
        <v>1366</v>
      </c>
      <c r="D565" s="91" t="s">
        <v>486</v>
      </c>
      <c r="E565" s="188" t="s">
        <v>106</v>
      </c>
      <c r="F565" s="189">
        <v>2285.9</v>
      </c>
      <c r="G565" s="93" t="s">
        <v>1369</v>
      </c>
      <c r="H565" s="92">
        <v>44372</v>
      </c>
      <c r="L565" s="36"/>
    </row>
    <row r="566" spans="1:12" s="2" customFormat="1" ht="24.95" customHeight="1" x14ac:dyDescent="0.25">
      <c r="A566" s="107">
        <v>557</v>
      </c>
      <c r="B566" s="187">
        <v>44344</v>
      </c>
      <c r="C566" s="170">
        <v>1184949</v>
      </c>
      <c r="D566" s="91" t="s">
        <v>471</v>
      </c>
      <c r="E566" s="188" t="s">
        <v>106</v>
      </c>
      <c r="F566" s="189">
        <v>868</v>
      </c>
      <c r="G566" s="93" t="s">
        <v>470</v>
      </c>
      <c r="H566" s="92">
        <v>44375</v>
      </c>
      <c r="L566" s="36"/>
    </row>
    <row r="567" spans="1:12" s="2" customFormat="1" ht="24.95" customHeight="1" x14ac:dyDescent="0.25">
      <c r="A567" s="107">
        <v>558</v>
      </c>
      <c r="B567" s="187">
        <v>44328</v>
      </c>
      <c r="C567" s="170" t="s">
        <v>1370</v>
      </c>
      <c r="D567" s="91" t="s">
        <v>486</v>
      </c>
      <c r="E567" s="188" t="s">
        <v>106</v>
      </c>
      <c r="F567" s="189">
        <v>857.9</v>
      </c>
      <c r="G567" s="93" t="s">
        <v>1373</v>
      </c>
      <c r="H567" s="92">
        <v>44375</v>
      </c>
      <c r="L567" s="36"/>
    </row>
    <row r="568" spans="1:12" s="2" customFormat="1" ht="24.95" customHeight="1" x14ac:dyDescent="0.25">
      <c r="A568" s="107">
        <v>559</v>
      </c>
      <c r="B568" s="187">
        <v>44328</v>
      </c>
      <c r="C568" s="170" t="s">
        <v>1371</v>
      </c>
      <c r="D568" s="91" t="s">
        <v>486</v>
      </c>
      <c r="E568" s="188" t="s">
        <v>106</v>
      </c>
      <c r="F568" s="189">
        <v>1155</v>
      </c>
      <c r="G568" s="93" t="s">
        <v>1375</v>
      </c>
      <c r="H568" s="92">
        <v>44375</v>
      </c>
      <c r="L568" s="36"/>
    </row>
    <row r="569" spans="1:12" s="2" customFormat="1" ht="24.95" customHeight="1" x14ac:dyDescent="0.25">
      <c r="A569" s="107">
        <v>560</v>
      </c>
      <c r="B569" s="187">
        <v>44358</v>
      </c>
      <c r="C569" s="170">
        <v>365491</v>
      </c>
      <c r="D569" s="91" t="s">
        <v>492</v>
      </c>
      <c r="E569" s="188" t="s">
        <v>117</v>
      </c>
      <c r="F569" s="189">
        <v>11288.57</v>
      </c>
      <c r="G569" s="93" t="s">
        <v>1376</v>
      </c>
      <c r="H569" s="92">
        <v>44375</v>
      </c>
      <c r="L569" s="36"/>
    </row>
    <row r="570" spans="1:12" s="2" customFormat="1" ht="24.95" customHeight="1" x14ac:dyDescent="0.25">
      <c r="A570" s="107">
        <v>561</v>
      </c>
      <c r="B570" s="187">
        <v>44347</v>
      </c>
      <c r="C570" s="170">
        <v>21287</v>
      </c>
      <c r="D570" s="91" t="s">
        <v>675</v>
      </c>
      <c r="E570" s="188" t="s">
        <v>107</v>
      </c>
      <c r="F570" s="189">
        <v>1375</v>
      </c>
      <c r="G570" s="93" t="s">
        <v>1377</v>
      </c>
      <c r="H570" s="92">
        <v>44375</v>
      </c>
      <c r="L570" s="36"/>
    </row>
    <row r="571" spans="1:12" s="2" customFormat="1" ht="24.95" customHeight="1" x14ac:dyDescent="0.25">
      <c r="A571" s="107">
        <v>562</v>
      </c>
      <c r="B571" s="187">
        <v>44328</v>
      </c>
      <c r="C571" s="170" t="s">
        <v>1372</v>
      </c>
      <c r="D571" s="91" t="s">
        <v>556</v>
      </c>
      <c r="E571" s="188" t="s">
        <v>106</v>
      </c>
      <c r="F571" s="189">
        <v>6125</v>
      </c>
      <c r="G571" s="93" t="s">
        <v>1378</v>
      </c>
      <c r="H571" s="92">
        <v>44375</v>
      </c>
      <c r="L571" s="36"/>
    </row>
    <row r="572" spans="1:12" s="2" customFormat="1" ht="24.95" customHeight="1" x14ac:dyDescent="0.25">
      <c r="A572" s="107">
        <v>563</v>
      </c>
      <c r="B572" s="187">
        <v>44347</v>
      </c>
      <c r="C572" s="170">
        <v>170412</v>
      </c>
      <c r="D572" s="91" t="s">
        <v>488</v>
      </c>
      <c r="E572" s="188" t="s">
        <v>106</v>
      </c>
      <c r="F572" s="189">
        <v>1520</v>
      </c>
      <c r="G572" s="93" t="s">
        <v>1379</v>
      </c>
      <c r="H572" s="92">
        <v>44375</v>
      </c>
      <c r="L572" s="36"/>
    </row>
    <row r="573" spans="1:12" s="2" customFormat="1" ht="24.95" customHeight="1" x14ac:dyDescent="0.25">
      <c r="A573" s="107">
        <v>564</v>
      </c>
      <c r="B573" s="187">
        <v>44341</v>
      </c>
      <c r="C573" s="170" t="s">
        <v>1380</v>
      </c>
      <c r="D573" s="91" t="s">
        <v>1355</v>
      </c>
      <c r="E573" s="188" t="s">
        <v>106</v>
      </c>
      <c r="F573" s="189">
        <v>1581.33</v>
      </c>
      <c r="G573" s="93" t="s">
        <v>1374</v>
      </c>
      <c r="H573" s="92">
        <v>44376</v>
      </c>
      <c r="L573" s="36"/>
    </row>
    <row r="574" spans="1:12" s="2" customFormat="1" ht="24.95" customHeight="1" x14ac:dyDescent="0.25">
      <c r="A574" s="107">
        <v>565</v>
      </c>
      <c r="B574" s="187">
        <v>44348</v>
      </c>
      <c r="C574" s="170" t="s">
        <v>1381</v>
      </c>
      <c r="D574" s="91" t="s">
        <v>484</v>
      </c>
      <c r="E574" s="188" t="s">
        <v>107</v>
      </c>
      <c r="F574" s="189">
        <v>4844.13</v>
      </c>
      <c r="G574" s="93" t="s">
        <v>1382</v>
      </c>
      <c r="H574" s="92">
        <v>44376</v>
      </c>
      <c r="L574" s="36"/>
    </row>
    <row r="575" spans="1:12" s="2" customFormat="1" ht="24.95" customHeight="1" x14ac:dyDescent="0.25">
      <c r="A575" s="107">
        <v>566</v>
      </c>
      <c r="B575" s="187">
        <v>44347</v>
      </c>
      <c r="C575" s="170">
        <v>44750</v>
      </c>
      <c r="D575" s="91" t="s">
        <v>552</v>
      </c>
      <c r="E575" s="188" t="s">
        <v>107</v>
      </c>
      <c r="F575" s="189">
        <v>1950</v>
      </c>
      <c r="G575" s="93" t="s">
        <v>551</v>
      </c>
      <c r="H575" s="92">
        <v>44377</v>
      </c>
      <c r="L575" s="36"/>
    </row>
    <row r="576" spans="1:12" s="2" customFormat="1" ht="24.95" customHeight="1" x14ac:dyDescent="0.25">
      <c r="A576" s="107">
        <v>567</v>
      </c>
      <c r="B576" s="187">
        <v>44375</v>
      </c>
      <c r="C576" s="170">
        <v>317</v>
      </c>
      <c r="D576" s="91" t="s">
        <v>473</v>
      </c>
      <c r="E576" s="188" t="s">
        <v>111</v>
      </c>
      <c r="F576" s="189">
        <v>85388.94</v>
      </c>
      <c r="G576" s="93" t="s">
        <v>472</v>
      </c>
      <c r="H576" s="92">
        <v>44377</v>
      </c>
      <c r="L576" s="36"/>
    </row>
    <row r="577" spans="1:12" s="2" customFormat="1" ht="24.95" customHeight="1" x14ac:dyDescent="0.25">
      <c r="A577" s="107">
        <v>568</v>
      </c>
      <c r="B577" s="195">
        <v>44348</v>
      </c>
      <c r="C577" s="196">
        <v>200249185</v>
      </c>
      <c r="D577" s="91" t="s">
        <v>620</v>
      </c>
      <c r="E577" s="188" t="s">
        <v>439</v>
      </c>
      <c r="F577" s="189">
        <v>37889.730000000003</v>
      </c>
      <c r="G577" s="93" t="s">
        <v>1383</v>
      </c>
      <c r="H577" s="92">
        <v>44377</v>
      </c>
      <c r="L577" s="36"/>
    </row>
    <row r="578" spans="1:12" s="2" customFormat="1" ht="24.95" customHeight="1" x14ac:dyDescent="0.25">
      <c r="A578" s="107">
        <v>569</v>
      </c>
      <c r="B578" s="187">
        <v>44347</v>
      </c>
      <c r="C578" s="170" t="s">
        <v>1384</v>
      </c>
      <c r="D578" s="91" t="s">
        <v>1075</v>
      </c>
      <c r="E578" s="188" t="s">
        <v>106</v>
      </c>
      <c r="F578" s="189">
        <v>564.94000000000005</v>
      </c>
      <c r="G578" s="93" t="s">
        <v>1387</v>
      </c>
      <c r="H578" s="92">
        <v>44377</v>
      </c>
      <c r="L578" s="36"/>
    </row>
    <row r="579" spans="1:12" s="2" customFormat="1" ht="24.95" customHeight="1" x14ac:dyDescent="0.25">
      <c r="A579" s="107">
        <v>570</v>
      </c>
      <c r="B579" s="187">
        <v>44347</v>
      </c>
      <c r="C579" s="170" t="s">
        <v>1385</v>
      </c>
      <c r="D579" s="91" t="s">
        <v>681</v>
      </c>
      <c r="E579" s="188" t="s">
        <v>106</v>
      </c>
      <c r="F579" s="189">
        <v>670.47</v>
      </c>
      <c r="G579" s="93" t="s">
        <v>1388</v>
      </c>
      <c r="H579" s="92">
        <v>44377</v>
      </c>
      <c r="L579" s="36"/>
    </row>
    <row r="580" spans="1:12" s="2" customFormat="1" ht="24.95" customHeight="1" x14ac:dyDescent="0.25">
      <c r="A580" s="107">
        <v>571</v>
      </c>
      <c r="B580" s="187">
        <v>44362</v>
      </c>
      <c r="C580" s="170">
        <v>365936</v>
      </c>
      <c r="D580" s="91" t="s">
        <v>492</v>
      </c>
      <c r="E580" s="188" t="s">
        <v>117</v>
      </c>
      <c r="F580" s="189">
        <v>350</v>
      </c>
      <c r="G580" s="93" t="s">
        <v>1389</v>
      </c>
      <c r="H580" s="92">
        <v>44377</v>
      </c>
      <c r="L580" s="36"/>
    </row>
    <row r="581" spans="1:12" s="2" customFormat="1" ht="24.95" customHeight="1" x14ac:dyDescent="0.25">
      <c r="A581" s="107">
        <v>572</v>
      </c>
      <c r="B581" s="187">
        <v>44347</v>
      </c>
      <c r="C581" s="170">
        <v>166170</v>
      </c>
      <c r="D581" s="91" t="s">
        <v>486</v>
      </c>
      <c r="E581" s="188" t="s">
        <v>106</v>
      </c>
      <c r="F581" s="189">
        <v>1833.5</v>
      </c>
      <c r="G581" s="93" t="s">
        <v>1390</v>
      </c>
      <c r="H581" s="92">
        <v>44377</v>
      </c>
      <c r="L581" s="36"/>
    </row>
    <row r="582" spans="1:12" s="2" customFormat="1" ht="24.95" customHeight="1" x14ac:dyDescent="0.25">
      <c r="A582" s="107">
        <v>573</v>
      </c>
      <c r="B582" s="187">
        <v>44349</v>
      </c>
      <c r="C582" s="170" t="s">
        <v>1386</v>
      </c>
      <c r="D582" s="91" t="s">
        <v>563</v>
      </c>
      <c r="E582" s="188" t="s">
        <v>107</v>
      </c>
      <c r="F582" s="189">
        <v>900</v>
      </c>
      <c r="G582" s="93" t="s">
        <v>1391</v>
      </c>
      <c r="H582" s="92">
        <v>44377</v>
      </c>
      <c r="L582" s="36"/>
    </row>
    <row r="583" spans="1:12" s="2" customFormat="1" ht="24.95" customHeight="1" x14ac:dyDescent="0.25">
      <c r="A583" s="107">
        <v>574</v>
      </c>
      <c r="B583" s="187">
        <v>44343</v>
      </c>
      <c r="C583" s="170" t="s">
        <v>1394</v>
      </c>
      <c r="D583" s="91" t="s">
        <v>1361</v>
      </c>
      <c r="E583" s="188" t="s">
        <v>106</v>
      </c>
      <c r="F583" s="189">
        <v>1750</v>
      </c>
      <c r="G583" s="93" t="s">
        <v>1393</v>
      </c>
      <c r="H583" s="92">
        <v>44378</v>
      </c>
      <c r="L583" s="36"/>
    </row>
    <row r="584" spans="1:12" s="2" customFormat="1" ht="24.95" customHeight="1" x14ac:dyDescent="0.25">
      <c r="A584" s="107">
        <v>575</v>
      </c>
      <c r="B584" s="187">
        <v>44350</v>
      </c>
      <c r="C584" s="170">
        <v>885084</v>
      </c>
      <c r="D584" s="91" t="s">
        <v>681</v>
      </c>
      <c r="E584" s="90" t="s">
        <v>106</v>
      </c>
      <c r="F584" s="189">
        <v>1674.24</v>
      </c>
      <c r="G584" s="93" t="s">
        <v>1397</v>
      </c>
      <c r="H584" s="92">
        <v>44378</v>
      </c>
      <c r="L584" s="36"/>
    </row>
    <row r="585" spans="1:12" s="2" customFormat="1" ht="24.95" customHeight="1" x14ac:dyDescent="0.25">
      <c r="A585" s="107">
        <v>576</v>
      </c>
      <c r="B585" s="187">
        <v>44348</v>
      </c>
      <c r="C585" s="170" t="s">
        <v>1395</v>
      </c>
      <c r="D585" s="91" t="s">
        <v>486</v>
      </c>
      <c r="E585" s="188" t="s">
        <v>106</v>
      </c>
      <c r="F585" s="189">
        <v>1691.85</v>
      </c>
      <c r="G585" s="93" t="s">
        <v>1398</v>
      </c>
      <c r="H585" s="92">
        <v>44378</v>
      </c>
      <c r="L585" s="36"/>
    </row>
    <row r="586" spans="1:12" s="2" customFormat="1" ht="24.95" customHeight="1" x14ac:dyDescent="0.25">
      <c r="A586" s="107">
        <v>577</v>
      </c>
      <c r="B586" s="187">
        <v>44350</v>
      </c>
      <c r="C586" s="170">
        <v>217165</v>
      </c>
      <c r="D586" s="91" t="s">
        <v>521</v>
      </c>
      <c r="E586" s="188" t="s">
        <v>106</v>
      </c>
      <c r="F586" s="189">
        <v>502.8</v>
      </c>
      <c r="G586" s="93" t="s">
        <v>1399</v>
      </c>
      <c r="H586" s="92">
        <v>44378</v>
      </c>
      <c r="L586" s="36"/>
    </row>
    <row r="587" spans="1:12" s="2" customFormat="1" ht="24.95" customHeight="1" x14ac:dyDescent="0.25">
      <c r="A587" s="107">
        <v>578</v>
      </c>
      <c r="B587" s="187">
        <v>44348</v>
      </c>
      <c r="C587" s="170">
        <v>2730</v>
      </c>
      <c r="D587" s="91" t="s">
        <v>1396</v>
      </c>
      <c r="E587" s="188" t="s">
        <v>106</v>
      </c>
      <c r="F587" s="189">
        <v>406.35</v>
      </c>
      <c r="G587" s="93" t="s">
        <v>1400</v>
      </c>
      <c r="H587" s="92">
        <v>44378</v>
      </c>
      <c r="L587" s="36"/>
    </row>
    <row r="588" spans="1:12" s="2" customFormat="1" ht="24.95" customHeight="1" x14ac:dyDescent="0.25">
      <c r="A588" s="107">
        <v>579</v>
      </c>
      <c r="B588" s="187">
        <v>44319</v>
      </c>
      <c r="C588" s="170" t="s">
        <v>1402</v>
      </c>
      <c r="D588" s="91" t="s">
        <v>484</v>
      </c>
      <c r="E588" s="188" t="s">
        <v>107</v>
      </c>
      <c r="F588" s="189">
        <v>8250</v>
      </c>
      <c r="G588" s="93" t="s">
        <v>1401</v>
      </c>
      <c r="H588" s="92">
        <v>44379</v>
      </c>
      <c r="L588" s="36"/>
    </row>
    <row r="589" spans="1:12" s="2" customFormat="1" ht="24.95" customHeight="1" x14ac:dyDescent="0.25">
      <c r="A589" s="107">
        <v>580</v>
      </c>
      <c r="B589" s="187">
        <v>44319</v>
      </c>
      <c r="C589" s="170" t="s">
        <v>1403</v>
      </c>
      <c r="D589" s="91" t="s">
        <v>652</v>
      </c>
      <c r="E589" s="188" t="s">
        <v>107</v>
      </c>
      <c r="F589" s="189">
        <v>879.74</v>
      </c>
      <c r="G589" s="93" t="s">
        <v>1406</v>
      </c>
      <c r="H589" s="92">
        <v>44379</v>
      </c>
      <c r="L589" s="36"/>
    </row>
    <row r="590" spans="1:12" s="2" customFormat="1" ht="24.95" customHeight="1" x14ac:dyDescent="0.25">
      <c r="A590" s="107">
        <v>581</v>
      </c>
      <c r="B590" s="187">
        <v>44349</v>
      </c>
      <c r="C590" s="170" t="s">
        <v>1404</v>
      </c>
      <c r="D590" s="91" t="s">
        <v>1075</v>
      </c>
      <c r="E590" s="188" t="s">
        <v>106</v>
      </c>
      <c r="F590" s="189">
        <v>146.65</v>
      </c>
      <c r="G590" s="93" t="s">
        <v>1407</v>
      </c>
      <c r="H590" s="92">
        <v>44379</v>
      </c>
      <c r="L590" s="36"/>
    </row>
    <row r="591" spans="1:12" s="2" customFormat="1" ht="24.95" customHeight="1" x14ac:dyDescent="0.25">
      <c r="A591" s="107">
        <v>582</v>
      </c>
      <c r="B591" s="187">
        <v>44364</v>
      </c>
      <c r="C591" s="170">
        <v>366365</v>
      </c>
      <c r="D591" s="91" t="s">
        <v>492</v>
      </c>
      <c r="E591" s="188" t="s">
        <v>117</v>
      </c>
      <c r="F591" s="189">
        <v>350</v>
      </c>
      <c r="G591" s="93" t="s">
        <v>1408</v>
      </c>
      <c r="H591" s="92">
        <v>44379</v>
      </c>
      <c r="L591" s="36"/>
    </row>
    <row r="592" spans="1:12" s="2" customFormat="1" ht="24.95" customHeight="1" x14ac:dyDescent="0.25">
      <c r="A592" s="107">
        <v>583</v>
      </c>
      <c r="B592" s="187">
        <v>44364</v>
      </c>
      <c r="C592" s="170">
        <v>366515</v>
      </c>
      <c r="D592" s="91" t="s">
        <v>492</v>
      </c>
      <c r="E592" s="188" t="s">
        <v>117</v>
      </c>
      <c r="F592" s="189">
        <v>13488.77</v>
      </c>
      <c r="G592" s="93" t="s">
        <v>1409</v>
      </c>
      <c r="H592" s="92">
        <v>44379</v>
      </c>
      <c r="L592" s="36"/>
    </row>
    <row r="593" spans="1:12" s="2" customFormat="1" ht="24.95" customHeight="1" x14ac:dyDescent="0.25">
      <c r="A593" s="107">
        <v>584</v>
      </c>
      <c r="B593" s="187">
        <v>44349</v>
      </c>
      <c r="C593" s="170">
        <v>152470</v>
      </c>
      <c r="D593" s="91" t="s">
        <v>829</v>
      </c>
      <c r="E593" s="188" t="s">
        <v>106</v>
      </c>
      <c r="F593" s="189">
        <v>1309.3</v>
      </c>
      <c r="G593" s="93" t="s">
        <v>1410</v>
      </c>
      <c r="H593" s="92">
        <v>44379</v>
      </c>
      <c r="L593" s="36"/>
    </row>
    <row r="594" spans="1:12" s="2" customFormat="1" ht="24.95" customHeight="1" x14ac:dyDescent="0.25">
      <c r="A594" s="107">
        <v>585</v>
      </c>
      <c r="B594" s="187">
        <v>44349</v>
      </c>
      <c r="C594" s="170">
        <v>1237</v>
      </c>
      <c r="D594" s="91" t="s">
        <v>491</v>
      </c>
      <c r="E594" s="188" t="s">
        <v>111</v>
      </c>
      <c r="F594" s="189">
        <v>51790.7</v>
      </c>
      <c r="G594" s="93" t="s">
        <v>1411</v>
      </c>
      <c r="H594" s="92">
        <v>44379</v>
      </c>
      <c r="L594" s="36"/>
    </row>
    <row r="595" spans="1:12" s="2" customFormat="1" ht="24.95" customHeight="1" x14ac:dyDescent="0.25">
      <c r="A595" s="107">
        <v>586</v>
      </c>
      <c r="B595" s="187">
        <v>44349</v>
      </c>
      <c r="C595" s="88" t="s">
        <v>1405</v>
      </c>
      <c r="D595" s="91" t="s">
        <v>542</v>
      </c>
      <c r="E595" s="188" t="s">
        <v>106</v>
      </c>
      <c r="F595" s="189">
        <v>1910.65</v>
      </c>
      <c r="G595" s="93" t="s">
        <v>1412</v>
      </c>
      <c r="H595" s="92">
        <v>44379</v>
      </c>
      <c r="L595" s="36"/>
    </row>
    <row r="596" spans="1:12" s="2" customFormat="1" ht="24.95" customHeight="1" x14ac:dyDescent="0.25">
      <c r="A596" s="107">
        <v>587</v>
      </c>
      <c r="B596" s="187">
        <v>44365</v>
      </c>
      <c r="C596" s="170">
        <v>366772</v>
      </c>
      <c r="D596" s="91" t="s">
        <v>492</v>
      </c>
      <c r="E596" s="188" t="s">
        <v>117</v>
      </c>
      <c r="F596" s="189">
        <v>400</v>
      </c>
      <c r="G596" s="93" t="s">
        <v>1413</v>
      </c>
      <c r="H596" s="92">
        <v>44382</v>
      </c>
      <c r="L596" s="36"/>
    </row>
    <row r="597" spans="1:12" s="2" customFormat="1" ht="24.95" customHeight="1" x14ac:dyDescent="0.25">
      <c r="A597" s="107">
        <v>588</v>
      </c>
      <c r="B597" s="193">
        <v>44335</v>
      </c>
      <c r="C597" s="170" t="s">
        <v>1414</v>
      </c>
      <c r="D597" s="91" t="s">
        <v>486</v>
      </c>
      <c r="E597" s="188" t="s">
        <v>106</v>
      </c>
      <c r="F597" s="189">
        <v>1567.5</v>
      </c>
      <c r="G597" s="93" t="s">
        <v>1417</v>
      </c>
      <c r="H597" s="92">
        <v>44382</v>
      </c>
      <c r="L597" s="36"/>
    </row>
    <row r="598" spans="1:12" s="2" customFormat="1" ht="24.95" customHeight="1" x14ac:dyDescent="0.25">
      <c r="A598" s="107">
        <v>589</v>
      </c>
      <c r="B598" s="187">
        <v>44335</v>
      </c>
      <c r="C598" s="170" t="s">
        <v>1415</v>
      </c>
      <c r="D598" s="91" t="s">
        <v>486</v>
      </c>
      <c r="E598" s="188" t="s">
        <v>106</v>
      </c>
      <c r="F598" s="189">
        <v>544.4</v>
      </c>
      <c r="G598" s="93" t="s">
        <v>1418</v>
      </c>
      <c r="H598" s="92">
        <v>44382</v>
      </c>
      <c r="L598" s="36"/>
    </row>
    <row r="599" spans="1:12" s="2" customFormat="1" ht="24.95" customHeight="1" x14ac:dyDescent="0.25">
      <c r="A599" s="107">
        <v>590</v>
      </c>
      <c r="B599" s="187">
        <v>44351</v>
      </c>
      <c r="C599" s="170">
        <v>909874</v>
      </c>
      <c r="D599" s="91" t="s">
        <v>1416</v>
      </c>
      <c r="E599" s="188" t="s">
        <v>106</v>
      </c>
      <c r="F599" s="189">
        <v>388</v>
      </c>
      <c r="G599" s="93" t="s">
        <v>1419</v>
      </c>
      <c r="H599" s="92">
        <v>44382</v>
      </c>
      <c r="L599" s="36"/>
    </row>
    <row r="600" spans="1:12" s="2" customFormat="1" ht="24.95" customHeight="1" x14ac:dyDescent="0.25">
      <c r="A600" s="107">
        <v>591</v>
      </c>
      <c r="B600" s="187">
        <v>44348</v>
      </c>
      <c r="C600" s="170" t="s">
        <v>1421</v>
      </c>
      <c r="D600" s="91" t="s">
        <v>484</v>
      </c>
      <c r="E600" s="188" t="s">
        <v>107</v>
      </c>
      <c r="F600" s="189">
        <v>4844.13</v>
      </c>
      <c r="G600" s="93" t="s">
        <v>1420</v>
      </c>
      <c r="H600" s="92">
        <v>44383</v>
      </c>
      <c r="L600" s="36"/>
    </row>
    <row r="601" spans="1:12" s="2" customFormat="1" ht="24.95" customHeight="1" x14ac:dyDescent="0.25">
      <c r="A601" s="107">
        <v>592</v>
      </c>
      <c r="B601" s="187">
        <v>44341</v>
      </c>
      <c r="C601" s="170" t="s">
        <v>1422</v>
      </c>
      <c r="D601" s="91" t="s">
        <v>1355</v>
      </c>
      <c r="E601" s="188" t="s">
        <v>106</v>
      </c>
      <c r="F601" s="189">
        <v>1581.33</v>
      </c>
      <c r="G601" s="93" t="s">
        <v>1425</v>
      </c>
      <c r="H601" s="92">
        <v>44383</v>
      </c>
      <c r="L601" s="36"/>
    </row>
    <row r="602" spans="1:12" s="2" customFormat="1" ht="24.95" customHeight="1" x14ac:dyDescent="0.25">
      <c r="A602" s="107">
        <v>593</v>
      </c>
      <c r="B602" s="187">
        <v>44355</v>
      </c>
      <c r="C602" s="170" t="s">
        <v>1424</v>
      </c>
      <c r="D602" s="91" t="s">
        <v>1423</v>
      </c>
      <c r="E602" s="188" t="s">
        <v>106</v>
      </c>
      <c r="F602" s="189">
        <v>3236.62</v>
      </c>
      <c r="G602" s="93" t="s">
        <v>1426</v>
      </c>
      <c r="H602" s="92">
        <v>44383</v>
      </c>
      <c r="L602" s="36"/>
    </row>
    <row r="603" spans="1:12" s="2" customFormat="1" ht="24.95" customHeight="1" x14ac:dyDescent="0.25">
      <c r="A603" s="107">
        <v>594</v>
      </c>
      <c r="B603" s="187">
        <v>44349</v>
      </c>
      <c r="C603" s="170" t="s">
        <v>1428</v>
      </c>
      <c r="D603" s="91" t="s">
        <v>563</v>
      </c>
      <c r="E603" s="188" t="s">
        <v>107</v>
      </c>
      <c r="F603" s="189">
        <v>900</v>
      </c>
      <c r="G603" s="93" t="s">
        <v>1427</v>
      </c>
      <c r="H603" s="92">
        <v>44384</v>
      </c>
      <c r="L603" s="36"/>
    </row>
    <row r="604" spans="1:12" s="2" customFormat="1" ht="24.95" customHeight="1" x14ac:dyDescent="0.25">
      <c r="A604" s="107">
        <v>595</v>
      </c>
      <c r="B604" s="187">
        <v>44347</v>
      </c>
      <c r="C604" s="88" t="s">
        <v>1429</v>
      </c>
      <c r="D604" s="91" t="s">
        <v>681</v>
      </c>
      <c r="E604" s="188" t="s">
        <v>106</v>
      </c>
      <c r="F604" s="189">
        <v>670.47</v>
      </c>
      <c r="G604" s="93" t="s">
        <v>1430</v>
      </c>
      <c r="H604" s="92">
        <v>44384</v>
      </c>
      <c r="L604" s="36"/>
    </row>
    <row r="605" spans="1:12" s="2" customFormat="1" ht="24.95" customHeight="1" x14ac:dyDescent="0.25">
      <c r="A605" s="107">
        <v>596</v>
      </c>
      <c r="B605" s="187">
        <v>44357</v>
      </c>
      <c r="C605" s="170" t="s">
        <v>1432</v>
      </c>
      <c r="D605" s="91" t="s">
        <v>542</v>
      </c>
      <c r="E605" s="188" t="s">
        <v>106</v>
      </c>
      <c r="F605" s="189">
        <v>1532.3</v>
      </c>
      <c r="G605" s="93" t="s">
        <v>1431</v>
      </c>
      <c r="H605" s="92">
        <v>44385</v>
      </c>
      <c r="L605" s="36"/>
    </row>
    <row r="606" spans="1:12" s="2" customFormat="1" ht="24.95" customHeight="1" x14ac:dyDescent="0.25">
      <c r="A606" s="107">
        <v>597</v>
      </c>
      <c r="B606" s="187">
        <v>44370</v>
      </c>
      <c r="C606" s="170">
        <v>367581</v>
      </c>
      <c r="D606" s="91" t="s">
        <v>492</v>
      </c>
      <c r="E606" s="188" t="s">
        <v>117</v>
      </c>
      <c r="F606" s="189">
        <v>11246.92</v>
      </c>
      <c r="G606" s="93" t="s">
        <v>1434</v>
      </c>
      <c r="H606" s="92">
        <v>44385</v>
      </c>
      <c r="L606" s="36"/>
    </row>
    <row r="607" spans="1:12" s="2" customFormat="1" ht="24.95" customHeight="1" x14ac:dyDescent="0.25">
      <c r="A607" s="107">
        <v>598</v>
      </c>
      <c r="B607" s="187">
        <v>44365</v>
      </c>
      <c r="C607" s="170" t="s">
        <v>1433</v>
      </c>
      <c r="D607" s="91" t="s">
        <v>1075</v>
      </c>
      <c r="E607" s="188" t="s">
        <v>106</v>
      </c>
      <c r="F607" s="189">
        <v>4707.8599999999997</v>
      </c>
      <c r="G607" s="93" t="s">
        <v>1435</v>
      </c>
      <c r="H607" s="92">
        <v>44385</v>
      </c>
      <c r="L607" s="36"/>
    </row>
    <row r="608" spans="1:12" s="2" customFormat="1" ht="24.95" customHeight="1" x14ac:dyDescent="0.25">
      <c r="A608" s="107">
        <v>599</v>
      </c>
      <c r="B608" s="187">
        <v>44351</v>
      </c>
      <c r="C608" s="170">
        <v>6998</v>
      </c>
      <c r="D608" s="91" t="s">
        <v>609</v>
      </c>
      <c r="E608" s="188" t="s">
        <v>111</v>
      </c>
      <c r="F608" s="189">
        <v>98115.62</v>
      </c>
      <c r="G608" s="93" t="s">
        <v>610</v>
      </c>
      <c r="H608" s="92">
        <v>44389</v>
      </c>
      <c r="L608" s="36"/>
    </row>
    <row r="609" spans="1:12" s="2" customFormat="1" ht="24.95" customHeight="1" x14ac:dyDescent="0.25">
      <c r="A609" s="107">
        <v>600</v>
      </c>
      <c r="B609" s="187">
        <v>44371</v>
      </c>
      <c r="C609" s="170">
        <v>367670</v>
      </c>
      <c r="D609" s="91" t="s">
        <v>492</v>
      </c>
      <c r="E609" s="188" t="s">
        <v>117</v>
      </c>
      <c r="F609" s="189">
        <v>325</v>
      </c>
      <c r="G609" s="93" t="s">
        <v>1436</v>
      </c>
      <c r="H609" s="92">
        <v>44389</v>
      </c>
      <c r="L609" s="36"/>
    </row>
    <row r="610" spans="1:12" s="2" customFormat="1" ht="24.95" customHeight="1" x14ac:dyDescent="0.25">
      <c r="A610" s="107">
        <v>601</v>
      </c>
      <c r="B610" s="187">
        <v>44371</v>
      </c>
      <c r="C610" s="170">
        <v>367677</v>
      </c>
      <c r="D610" s="91" t="s">
        <v>492</v>
      </c>
      <c r="E610" s="188" t="s">
        <v>117</v>
      </c>
      <c r="F610" s="189">
        <v>200</v>
      </c>
      <c r="G610" s="93" t="s">
        <v>1443</v>
      </c>
      <c r="H610" s="92">
        <v>44389</v>
      </c>
      <c r="L610" s="36"/>
    </row>
    <row r="611" spans="1:12" s="2" customFormat="1" ht="24.95" customHeight="1" x14ac:dyDescent="0.25">
      <c r="A611" s="107">
        <v>602</v>
      </c>
      <c r="B611" s="187">
        <v>44356</v>
      </c>
      <c r="C611" s="88" t="s">
        <v>1437</v>
      </c>
      <c r="D611" s="91" t="s">
        <v>486</v>
      </c>
      <c r="E611" s="188" t="s">
        <v>106</v>
      </c>
      <c r="F611" s="189">
        <v>928.98</v>
      </c>
      <c r="G611" s="93" t="s">
        <v>1444</v>
      </c>
      <c r="H611" s="92">
        <v>44389</v>
      </c>
      <c r="L611" s="36"/>
    </row>
    <row r="612" spans="1:12" s="2" customFormat="1" ht="24.95" customHeight="1" x14ac:dyDescent="0.25">
      <c r="A612" s="107">
        <v>603</v>
      </c>
      <c r="B612" s="187">
        <v>44358</v>
      </c>
      <c r="C612" s="170" t="s">
        <v>1438</v>
      </c>
      <c r="D612" s="91" t="s">
        <v>563</v>
      </c>
      <c r="E612" s="188" t="s">
        <v>107</v>
      </c>
      <c r="F612" s="189">
        <v>900</v>
      </c>
      <c r="G612" s="93" t="s">
        <v>1445</v>
      </c>
      <c r="H612" s="92">
        <v>44389</v>
      </c>
      <c r="L612" s="36"/>
    </row>
    <row r="613" spans="1:12" s="2" customFormat="1" ht="24.95" customHeight="1" x14ac:dyDescent="0.25">
      <c r="A613" s="107">
        <v>604</v>
      </c>
      <c r="B613" s="187">
        <v>44342</v>
      </c>
      <c r="C613" s="88" t="s">
        <v>1439</v>
      </c>
      <c r="D613" s="91" t="s">
        <v>486</v>
      </c>
      <c r="E613" s="188" t="s">
        <v>106</v>
      </c>
      <c r="F613" s="189">
        <v>2285.9</v>
      </c>
      <c r="G613" s="93" t="s">
        <v>1446</v>
      </c>
      <c r="H613" s="92">
        <v>44389</v>
      </c>
      <c r="L613" s="36"/>
    </row>
    <row r="614" spans="1:12" s="2" customFormat="1" ht="24.95" customHeight="1" x14ac:dyDescent="0.25">
      <c r="A614" s="107">
        <v>605</v>
      </c>
      <c r="B614" s="187">
        <v>44362</v>
      </c>
      <c r="C614" s="170" t="s">
        <v>1440</v>
      </c>
      <c r="D614" s="91" t="s">
        <v>679</v>
      </c>
      <c r="E614" s="188" t="s">
        <v>106</v>
      </c>
      <c r="F614" s="189">
        <v>3581.25</v>
      </c>
      <c r="G614" s="93" t="s">
        <v>1447</v>
      </c>
      <c r="H614" s="92">
        <v>44389</v>
      </c>
      <c r="L614" s="36"/>
    </row>
    <row r="615" spans="1:12" s="2" customFormat="1" ht="24.95" customHeight="1" x14ac:dyDescent="0.25">
      <c r="A615" s="107">
        <v>606</v>
      </c>
      <c r="B615" s="187">
        <v>44362</v>
      </c>
      <c r="C615" s="170">
        <v>2254721</v>
      </c>
      <c r="D615" s="91" t="s">
        <v>1416</v>
      </c>
      <c r="E615" s="188" t="s">
        <v>107</v>
      </c>
      <c r="F615" s="189">
        <v>475</v>
      </c>
      <c r="G615" s="93" t="s">
        <v>1448</v>
      </c>
      <c r="H615" s="92">
        <v>44389</v>
      </c>
      <c r="L615" s="36"/>
    </row>
    <row r="616" spans="1:12" s="2" customFormat="1" ht="24.95" customHeight="1" x14ac:dyDescent="0.25">
      <c r="A616" s="107">
        <v>607</v>
      </c>
      <c r="B616" s="187">
        <v>44349</v>
      </c>
      <c r="C616" s="170" t="s">
        <v>1441</v>
      </c>
      <c r="D616" s="91" t="s">
        <v>1075</v>
      </c>
      <c r="E616" s="188" t="s">
        <v>106</v>
      </c>
      <c r="F616" s="189">
        <v>146.69999999999999</v>
      </c>
      <c r="G616" s="93" t="s">
        <v>1449</v>
      </c>
      <c r="H616" s="92">
        <v>44389</v>
      </c>
      <c r="L616" s="36"/>
    </row>
    <row r="617" spans="1:12" s="2" customFormat="1" ht="24.95" customHeight="1" x14ac:dyDescent="0.25">
      <c r="A617" s="107">
        <v>608</v>
      </c>
      <c r="B617" s="187">
        <v>44347</v>
      </c>
      <c r="C617" s="170" t="s">
        <v>1442</v>
      </c>
      <c r="D617" s="91" t="s">
        <v>1075</v>
      </c>
      <c r="E617" s="188" t="s">
        <v>106</v>
      </c>
      <c r="F617" s="189">
        <v>565.12</v>
      </c>
      <c r="G617" s="93" t="s">
        <v>1450</v>
      </c>
      <c r="H617" s="92">
        <v>44389</v>
      </c>
      <c r="L617" s="36"/>
    </row>
    <row r="618" spans="1:12" s="2" customFormat="1" ht="24.95" customHeight="1" x14ac:dyDescent="0.25">
      <c r="A618" s="107">
        <v>609</v>
      </c>
      <c r="B618" s="187">
        <v>44358</v>
      </c>
      <c r="C618" s="170">
        <v>2806</v>
      </c>
      <c r="D618" s="91" t="s">
        <v>1396</v>
      </c>
      <c r="E618" s="188" t="s">
        <v>106</v>
      </c>
      <c r="F618" s="189">
        <v>406.35</v>
      </c>
      <c r="G618" s="93" t="s">
        <v>1451</v>
      </c>
      <c r="H618" s="92">
        <v>44389</v>
      </c>
      <c r="L618" s="36"/>
    </row>
    <row r="619" spans="1:12" s="2" customFormat="1" ht="24.95" customHeight="1" x14ac:dyDescent="0.25">
      <c r="A619" s="107">
        <v>610</v>
      </c>
      <c r="B619" s="187">
        <v>44348</v>
      </c>
      <c r="C619" s="170" t="s">
        <v>1453</v>
      </c>
      <c r="D619" s="91" t="s">
        <v>484</v>
      </c>
      <c r="E619" s="188" t="s">
        <v>107</v>
      </c>
      <c r="F619" s="189">
        <v>4844.1400000000003</v>
      </c>
      <c r="G619" s="93" t="s">
        <v>1452</v>
      </c>
      <c r="H619" s="92">
        <v>44390</v>
      </c>
      <c r="L619" s="36"/>
    </row>
    <row r="620" spans="1:12" s="2" customFormat="1" ht="24.95" customHeight="1" x14ac:dyDescent="0.25">
      <c r="A620" s="107">
        <v>611</v>
      </c>
      <c r="B620" s="187">
        <v>44362</v>
      </c>
      <c r="C620" s="170">
        <v>207890</v>
      </c>
      <c r="D620" s="91" t="s">
        <v>1361</v>
      </c>
      <c r="E620" s="188" t="s">
        <v>107</v>
      </c>
      <c r="F620" s="189">
        <v>510</v>
      </c>
      <c r="G620" s="93" t="s">
        <v>1457</v>
      </c>
      <c r="H620" s="92">
        <v>44390</v>
      </c>
      <c r="L620" s="36"/>
    </row>
    <row r="621" spans="1:12" s="2" customFormat="1" ht="24.95" customHeight="1" x14ac:dyDescent="0.25">
      <c r="A621" s="107">
        <v>612</v>
      </c>
      <c r="B621" s="187">
        <v>44362</v>
      </c>
      <c r="C621" s="170" t="s">
        <v>1455</v>
      </c>
      <c r="D621" s="91" t="s">
        <v>1454</v>
      </c>
      <c r="E621" s="188" t="s">
        <v>107</v>
      </c>
      <c r="F621" s="189">
        <v>906.67</v>
      </c>
      <c r="G621" s="93" t="s">
        <v>1458</v>
      </c>
      <c r="H621" s="92">
        <v>44390</v>
      </c>
      <c r="L621" s="36"/>
    </row>
    <row r="622" spans="1:12" s="2" customFormat="1" ht="24.95" customHeight="1" x14ac:dyDescent="0.25">
      <c r="A622" s="107">
        <v>613</v>
      </c>
      <c r="B622" s="187">
        <v>44375</v>
      </c>
      <c r="C622" s="170">
        <v>368197</v>
      </c>
      <c r="D622" s="91" t="s">
        <v>492</v>
      </c>
      <c r="E622" s="188" t="s">
        <v>117</v>
      </c>
      <c r="F622" s="189">
        <v>406.2</v>
      </c>
      <c r="G622" s="93" t="s">
        <v>1459</v>
      </c>
      <c r="H622" s="92">
        <v>44390</v>
      </c>
      <c r="L622" s="36"/>
    </row>
    <row r="623" spans="1:12" s="2" customFormat="1" ht="24.95" customHeight="1" x14ac:dyDescent="0.25">
      <c r="A623" s="107">
        <v>614</v>
      </c>
      <c r="B623" s="187">
        <v>44375</v>
      </c>
      <c r="C623" s="170">
        <v>368431</v>
      </c>
      <c r="D623" s="91" t="s">
        <v>492</v>
      </c>
      <c r="E623" s="188" t="s">
        <v>117</v>
      </c>
      <c r="F623" s="189">
        <v>9357.2800000000007</v>
      </c>
      <c r="G623" s="93" t="s">
        <v>1460</v>
      </c>
      <c r="H623" s="92">
        <v>44390</v>
      </c>
      <c r="L623" s="36"/>
    </row>
    <row r="624" spans="1:12" s="2" customFormat="1" ht="24.95" customHeight="1" x14ac:dyDescent="0.25">
      <c r="A624" s="107">
        <v>615</v>
      </c>
      <c r="B624" s="187">
        <v>44362</v>
      </c>
      <c r="C624" s="170">
        <v>61055</v>
      </c>
      <c r="D624" s="91" t="s">
        <v>1355</v>
      </c>
      <c r="E624" s="188" t="s">
        <v>106</v>
      </c>
      <c r="F624" s="189">
        <v>691.12</v>
      </c>
      <c r="G624" s="93" t="s">
        <v>1461</v>
      </c>
      <c r="H624" s="92">
        <v>44390</v>
      </c>
      <c r="L624" s="36"/>
    </row>
    <row r="625" spans="1:12" s="2" customFormat="1" ht="24.95" customHeight="1" x14ac:dyDescent="0.25">
      <c r="A625" s="107">
        <v>616</v>
      </c>
      <c r="B625" s="193">
        <v>44362</v>
      </c>
      <c r="C625" s="170" t="s">
        <v>1456</v>
      </c>
      <c r="D625" s="91" t="s">
        <v>488</v>
      </c>
      <c r="E625" s="188" t="s">
        <v>107</v>
      </c>
      <c r="F625" s="189">
        <v>4873</v>
      </c>
      <c r="G625" s="93" t="s">
        <v>1462</v>
      </c>
      <c r="H625" s="92">
        <v>44390</v>
      </c>
      <c r="L625" s="36"/>
    </row>
    <row r="626" spans="1:12" s="2" customFormat="1" ht="24.95" customHeight="1" x14ac:dyDescent="0.25">
      <c r="A626" s="107">
        <v>617</v>
      </c>
      <c r="B626" s="187">
        <v>44363</v>
      </c>
      <c r="C626" s="170" t="s">
        <v>1464</v>
      </c>
      <c r="D626" s="91" t="s">
        <v>904</v>
      </c>
      <c r="E626" s="188" t="s">
        <v>106</v>
      </c>
      <c r="F626" s="189">
        <v>1476</v>
      </c>
      <c r="G626" s="93" t="s">
        <v>1463</v>
      </c>
      <c r="H626" s="92">
        <v>44391</v>
      </c>
      <c r="L626" s="36"/>
    </row>
    <row r="627" spans="1:12" s="2" customFormat="1" ht="24.95" customHeight="1" x14ac:dyDescent="0.25">
      <c r="A627" s="107">
        <v>618</v>
      </c>
      <c r="B627" s="187">
        <v>44361</v>
      </c>
      <c r="C627" s="170" t="s">
        <v>1465</v>
      </c>
      <c r="D627" s="91" t="s">
        <v>486</v>
      </c>
      <c r="E627" s="188" t="s">
        <v>106</v>
      </c>
      <c r="F627" s="189">
        <v>630</v>
      </c>
      <c r="G627" s="93" t="s">
        <v>1466</v>
      </c>
      <c r="H627" s="92">
        <v>44391</v>
      </c>
      <c r="L627" s="36"/>
    </row>
    <row r="628" spans="1:12" s="2" customFormat="1" ht="24.95" customHeight="1" x14ac:dyDescent="0.25">
      <c r="A628" s="107">
        <v>619</v>
      </c>
      <c r="B628" s="187">
        <v>44362</v>
      </c>
      <c r="C628" s="170">
        <v>1331</v>
      </c>
      <c r="D628" s="91" t="s">
        <v>776</v>
      </c>
      <c r="E628" s="188" t="s">
        <v>107</v>
      </c>
      <c r="F628" s="189">
        <v>1374.3</v>
      </c>
      <c r="G628" s="93" t="s">
        <v>1467</v>
      </c>
      <c r="H628" s="92">
        <v>44392</v>
      </c>
      <c r="L628" s="36"/>
    </row>
    <row r="629" spans="1:12" s="2" customFormat="1" ht="24.95" customHeight="1" x14ac:dyDescent="0.25">
      <c r="A629" s="107">
        <v>620</v>
      </c>
      <c r="B629" s="187">
        <v>44364</v>
      </c>
      <c r="C629" s="170" t="s">
        <v>1468</v>
      </c>
      <c r="D629" s="91" t="s">
        <v>675</v>
      </c>
      <c r="E629" s="188" t="s">
        <v>107</v>
      </c>
      <c r="F629" s="189">
        <v>1237.5</v>
      </c>
      <c r="G629" s="93" t="s">
        <v>1475</v>
      </c>
      <c r="H629" s="92">
        <v>44392</v>
      </c>
      <c r="L629" s="36"/>
    </row>
    <row r="630" spans="1:12" s="2" customFormat="1" ht="24.95" customHeight="1" x14ac:dyDescent="0.25">
      <c r="A630" s="107">
        <v>621</v>
      </c>
      <c r="B630" s="187">
        <v>44362</v>
      </c>
      <c r="C630" s="170">
        <v>289449</v>
      </c>
      <c r="D630" s="91" t="s">
        <v>482</v>
      </c>
      <c r="E630" s="188" t="s">
        <v>106</v>
      </c>
      <c r="F630" s="189">
        <v>514</v>
      </c>
      <c r="G630" s="93" t="s">
        <v>1476</v>
      </c>
      <c r="H630" s="92">
        <v>44392</v>
      </c>
      <c r="L630" s="36"/>
    </row>
    <row r="631" spans="1:12" s="2" customFormat="1" ht="24.95" customHeight="1" x14ac:dyDescent="0.25">
      <c r="A631" s="107">
        <v>622</v>
      </c>
      <c r="B631" s="187">
        <v>44377</v>
      </c>
      <c r="C631" s="170">
        <v>368813</v>
      </c>
      <c r="D631" s="91" t="s">
        <v>492</v>
      </c>
      <c r="E631" s="188" t="s">
        <v>117</v>
      </c>
      <c r="F631" s="189">
        <v>2249.1999999999998</v>
      </c>
      <c r="G631" s="93" t="s">
        <v>1477</v>
      </c>
      <c r="H631" s="92">
        <v>44392</v>
      </c>
      <c r="L631" s="36"/>
    </row>
    <row r="632" spans="1:12" s="2" customFormat="1" ht="24.95" customHeight="1" x14ac:dyDescent="0.25">
      <c r="A632" s="107">
        <v>623</v>
      </c>
      <c r="B632" s="187">
        <v>44362</v>
      </c>
      <c r="C632" s="170">
        <v>267911</v>
      </c>
      <c r="D632" s="91" t="s">
        <v>1469</v>
      </c>
      <c r="E632" s="188" t="s">
        <v>106</v>
      </c>
      <c r="F632" s="189">
        <v>2123.33</v>
      </c>
      <c r="G632" s="93" t="s">
        <v>1478</v>
      </c>
      <c r="H632" s="92">
        <v>44392</v>
      </c>
      <c r="L632" s="36"/>
    </row>
    <row r="633" spans="1:12" s="2" customFormat="1" ht="24.95" customHeight="1" x14ac:dyDescent="0.25">
      <c r="A633" s="107">
        <v>624</v>
      </c>
      <c r="B633" s="187">
        <v>44362</v>
      </c>
      <c r="C633" s="88" t="s">
        <v>1471</v>
      </c>
      <c r="D633" s="91" t="s">
        <v>1470</v>
      </c>
      <c r="E633" s="188" t="s">
        <v>106</v>
      </c>
      <c r="F633" s="189">
        <v>2120</v>
      </c>
      <c r="G633" s="93" t="s">
        <v>1479</v>
      </c>
      <c r="H633" s="92">
        <v>44392</v>
      </c>
      <c r="L633" s="36"/>
    </row>
    <row r="634" spans="1:12" s="2" customFormat="1" ht="24.95" customHeight="1" x14ac:dyDescent="0.25">
      <c r="A634" s="107">
        <v>625</v>
      </c>
      <c r="B634" s="187">
        <v>44357</v>
      </c>
      <c r="C634" s="88" t="s">
        <v>1472</v>
      </c>
      <c r="D634" s="91" t="s">
        <v>542</v>
      </c>
      <c r="E634" s="188" t="s">
        <v>106</v>
      </c>
      <c r="F634" s="189">
        <v>1532.3</v>
      </c>
      <c r="G634" s="93" t="s">
        <v>1480</v>
      </c>
      <c r="H634" s="92">
        <v>44392</v>
      </c>
      <c r="L634" s="36"/>
    </row>
    <row r="635" spans="1:12" s="2" customFormat="1" ht="24.95" customHeight="1" x14ac:dyDescent="0.25">
      <c r="A635" s="107">
        <v>626</v>
      </c>
      <c r="B635" s="187">
        <v>44364</v>
      </c>
      <c r="C635" s="170" t="s">
        <v>1473</v>
      </c>
      <c r="D635" s="91" t="s">
        <v>563</v>
      </c>
      <c r="E635" s="188" t="s">
        <v>107</v>
      </c>
      <c r="F635" s="189">
        <v>467.5</v>
      </c>
      <c r="G635" s="93" t="s">
        <v>1481</v>
      </c>
      <c r="H635" s="92">
        <v>44392</v>
      </c>
      <c r="L635" s="36"/>
    </row>
    <row r="636" spans="1:12" s="2" customFormat="1" ht="24.95" customHeight="1" x14ac:dyDescent="0.25">
      <c r="A636" s="107">
        <v>627</v>
      </c>
      <c r="B636" s="187">
        <v>44347</v>
      </c>
      <c r="C636" s="88" t="s">
        <v>1474</v>
      </c>
      <c r="D636" s="91" t="s">
        <v>486</v>
      </c>
      <c r="E636" s="188" t="s">
        <v>106</v>
      </c>
      <c r="F636" s="189">
        <v>1833.5</v>
      </c>
      <c r="G636" s="93" t="s">
        <v>1482</v>
      </c>
      <c r="H636" s="92">
        <v>44392</v>
      </c>
      <c r="L636" s="36"/>
    </row>
    <row r="637" spans="1:12" s="2" customFormat="1" ht="24.95" customHeight="1" x14ac:dyDescent="0.25">
      <c r="A637" s="107">
        <v>628</v>
      </c>
      <c r="B637" s="187">
        <v>44348</v>
      </c>
      <c r="C637" s="170">
        <v>111085</v>
      </c>
      <c r="D637" s="91" t="s">
        <v>1275</v>
      </c>
      <c r="E637" s="188" t="s">
        <v>107</v>
      </c>
      <c r="F637" s="189">
        <v>1056</v>
      </c>
      <c r="G637" s="93" t="s">
        <v>1274</v>
      </c>
      <c r="H637" s="92">
        <v>44393</v>
      </c>
      <c r="L637" s="36"/>
    </row>
    <row r="638" spans="1:12" s="2" customFormat="1" ht="24.95" customHeight="1" x14ac:dyDescent="0.25">
      <c r="A638" s="107">
        <v>629</v>
      </c>
      <c r="B638" s="187">
        <v>44365</v>
      </c>
      <c r="C638" s="170" t="s">
        <v>1483</v>
      </c>
      <c r="D638" s="91" t="s">
        <v>752</v>
      </c>
      <c r="E638" s="188" t="s">
        <v>106</v>
      </c>
      <c r="F638" s="189">
        <v>1476</v>
      </c>
      <c r="G638" s="93" t="s">
        <v>1486</v>
      </c>
      <c r="H638" s="92">
        <v>44393</v>
      </c>
      <c r="L638" s="36"/>
    </row>
    <row r="639" spans="1:12" s="2" customFormat="1" ht="24.95" customHeight="1" x14ac:dyDescent="0.25">
      <c r="A639" s="107">
        <v>630</v>
      </c>
      <c r="B639" s="187">
        <v>44348</v>
      </c>
      <c r="C639" s="170" t="s">
        <v>1484</v>
      </c>
      <c r="D639" s="91" t="s">
        <v>486</v>
      </c>
      <c r="E639" s="188" t="s">
        <v>106</v>
      </c>
      <c r="F639" s="189">
        <v>1691.85</v>
      </c>
      <c r="G639" s="93" t="s">
        <v>1487</v>
      </c>
      <c r="H639" s="92">
        <v>44393</v>
      </c>
      <c r="L639" s="36"/>
    </row>
    <row r="640" spans="1:12" s="2" customFormat="1" ht="24.95" customHeight="1" x14ac:dyDescent="0.25">
      <c r="A640" s="107">
        <v>631</v>
      </c>
      <c r="B640" s="187">
        <v>44363</v>
      </c>
      <c r="C640" s="88" t="s">
        <v>1485</v>
      </c>
      <c r="D640" s="91" t="s">
        <v>486</v>
      </c>
      <c r="E640" s="188" t="s">
        <v>106</v>
      </c>
      <c r="F640" s="189">
        <v>928.98</v>
      </c>
      <c r="G640" s="93" t="s">
        <v>1488</v>
      </c>
      <c r="H640" s="92">
        <v>44393</v>
      </c>
      <c r="L640" s="36"/>
    </row>
    <row r="641" spans="1:12" s="2" customFormat="1" ht="24.95" customHeight="1" x14ac:dyDescent="0.25">
      <c r="A641" s="107">
        <v>632</v>
      </c>
      <c r="B641" s="187">
        <v>44363</v>
      </c>
      <c r="C641" s="170">
        <v>651927</v>
      </c>
      <c r="D641" s="91" t="s">
        <v>481</v>
      </c>
      <c r="E641" s="188" t="s">
        <v>106</v>
      </c>
      <c r="F641" s="189">
        <v>1088</v>
      </c>
      <c r="G641" s="93" t="s">
        <v>1489</v>
      </c>
      <c r="H641" s="92">
        <v>44393</v>
      </c>
      <c r="L641" s="36"/>
    </row>
    <row r="642" spans="1:12" s="2" customFormat="1" ht="24.95" customHeight="1" x14ac:dyDescent="0.25">
      <c r="A642" s="107">
        <v>633</v>
      </c>
      <c r="B642" s="187">
        <v>44349</v>
      </c>
      <c r="C642" s="170" t="s">
        <v>1491</v>
      </c>
      <c r="D642" s="91" t="s">
        <v>542</v>
      </c>
      <c r="E642" s="188" t="s">
        <v>106</v>
      </c>
      <c r="F642" s="189">
        <v>1910.65</v>
      </c>
      <c r="G642" s="93" t="s">
        <v>1490</v>
      </c>
      <c r="H642" s="92">
        <v>44396</v>
      </c>
      <c r="L642" s="36"/>
    </row>
    <row r="643" spans="1:12" s="2" customFormat="1" ht="24.95" customHeight="1" x14ac:dyDescent="0.25">
      <c r="A643" s="107">
        <v>634</v>
      </c>
      <c r="B643" s="187">
        <v>44362</v>
      </c>
      <c r="C643" s="170" t="s">
        <v>1492</v>
      </c>
      <c r="D643" s="91" t="s">
        <v>679</v>
      </c>
      <c r="E643" s="188" t="s">
        <v>106</v>
      </c>
      <c r="F643" s="189">
        <v>3581.25</v>
      </c>
      <c r="G643" s="93" t="s">
        <v>1494</v>
      </c>
      <c r="H643" s="92">
        <v>44396</v>
      </c>
      <c r="L643" s="36"/>
    </row>
    <row r="644" spans="1:12" s="2" customFormat="1" ht="24.95" customHeight="1" x14ac:dyDescent="0.25">
      <c r="A644" s="107">
        <v>635</v>
      </c>
      <c r="B644" s="187">
        <v>44365</v>
      </c>
      <c r="C644" s="88" t="s">
        <v>1493</v>
      </c>
      <c r="D644" s="91" t="s">
        <v>1075</v>
      </c>
      <c r="E644" s="188" t="s">
        <v>106</v>
      </c>
      <c r="F644" s="189">
        <v>4707.8599999999997</v>
      </c>
      <c r="G644" s="93" t="s">
        <v>1495</v>
      </c>
      <c r="H644" s="92">
        <v>44396</v>
      </c>
      <c r="L644" s="36"/>
    </row>
    <row r="645" spans="1:12" s="2" customFormat="1" ht="24.95" customHeight="1" x14ac:dyDescent="0.25">
      <c r="A645" s="107">
        <v>636</v>
      </c>
      <c r="B645" s="187">
        <v>44368</v>
      </c>
      <c r="C645" s="170">
        <v>114509</v>
      </c>
      <c r="D645" s="91" t="s">
        <v>1355</v>
      </c>
      <c r="E645" s="188" t="s">
        <v>106</v>
      </c>
      <c r="F645" s="189">
        <v>1350.83</v>
      </c>
      <c r="G645" s="93" t="s">
        <v>1496</v>
      </c>
      <c r="H645" s="92">
        <v>44396</v>
      </c>
      <c r="L645" s="36"/>
    </row>
    <row r="646" spans="1:12" s="2" customFormat="1" ht="24.95" customHeight="1" x14ac:dyDescent="0.25">
      <c r="A646" s="107">
        <v>637</v>
      </c>
      <c r="B646" s="187">
        <v>44362</v>
      </c>
      <c r="C646" s="88" t="s">
        <v>1498</v>
      </c>
      <c r="D646" s="91" t="s">
        <v>1454</v>
      </c>
      <c r="E646" s="188" t="s">
        <v>107</v>
      </c>
      <c r="F646" s="189">
        <v>906.67</v>
      </c>
      <c r="G646" s="93" t="s">
        <v>1497</v>
      </c>
      <c r="H646" s="92">
        <v>44397</v>
      </c>
      <c r="L646" s="36"/>
    </row>
    <row r="647" spans="1:12" s="2" customFormat="1" ht="24.95" customHeight="1" x14ac:dyDescent="0.25">
      <c r="A647" s="107">
        <v>638</v>
      </c>
      <c r="B647" s="187">
        <v>44362</v>
      </c>
      <c r="C647" s="88" t="s">
        <v>1499</v>
      </c>
      <c r="D647" s="91" t="s">
        <v>488</v>
      </c>
      <c r="E647" s="188" t="s">
        <v>107</v>
      </c>
      <c r="F647" s="189">
        <v>4873</v>
      </c>
      <c r="G647" s="93" t="s">
        <v>1501</v>
      </c>
      <c r="H647" s="92">
        <v>44397</v>
      </c>
      <c r="L647" s="36"/>
    </row>
    <row r="648" spans="1:12" s="2" customFormat="1" ht="24.95" customHeight="1" x14ac:dyDescent="0.25">
      <c r="A648" s="107">
        <v>639</v>
      </c>
      <c r="B648" s="187">
        <v>44355</v>
      </c>
      <c r="C648" s="170" t="s">
        <v>1500</v>
      </c>
      <c r="D648" s="91" t="s">
        <v>1423</v>
      </c>
      <c r="E648" s="188" t="s">
        <v>106</v>
      </c>
      <c r="F648" s="189">
        <v>3236.62</v>
      </c>
      <c r="G648" s="93" t="s">
        <v>1502</v>
      </c>
      <c r="H648" s="92">
        <v>44397</v>
      </c>
      <c r="L648" s="36"/>
    </row>
    <row r="649" spans="1:12" s="2" customFormat="1" ht="24.95" customHeight="1" x14ac:dyDescent="0.25">
      <c r="A649" s="107">
        <v>640</v>
      </c>
      <c r="B649" s="187">
        <v>44378</v>
      </c>
      <c r="C649" s="170" t="s">
        <v>1504</v>
      </c>
      <c r="D649" s="91" t="s">
        <v>1075</v>
      </c>
      <c r="E649" s="188" t="s">
        <v>106</v>
      </c>
      <c r="F649" s="189">
        <v>1595.84</v>
      </c>
      <c r="G649" s="93" t="s">
        <v>1503</v>
      </c>
      <c r="H649" s="92">
        <v>44398</v>
      </c>
      <c r="L649" s="36"/>
    </row>
    <row r="650" spans="1:12" s="2" customFormat="1" ht="24.95" customHeight="1" x14ac:dyDescent="0.25">
      <c r="A650" s="107">
        <v>641</v>
      </c>
      <c r="B650" s="187">
        <v>44383</v>
      </c>
      <c r="C650" s="170">
        <v>369642</v>
      </c>
      <c r="D650" s="91" t="s">
        <v>492</v>
      </c>
      <c r="E650" s="188" t="s">
        <v>117</v>
      </c>
      <c r="F650" s="189">
        <v>581.20000000000005</v>
      </c>
      <c r="G650" s="93" t="s">
        <v>1505</v>
      </c>
      <c r="H650" s="92">
        <v>44398</v>
      </c>
      <c r="L650" s="36"/>
    </row>
    <row r="651" spans="1:12" s="2" customFormat="1" ht="24.95" customHeight="1" x14ac:dyDescent="0.25">
      <c r="A651" s="107">
        <v>642</v>
      </c>
      <c r="B651" s="187">
        <v>44370</v>
      </c>
      <c r="C651" s="170">
        <v>167491</v>
      </c>
      <c r="D651" s="91" t="s">
        <v>486</v>
      </c>
      <c r="E651" s="188" t="s">
        <v>106</v>
      </c>
      <c r="F651" s="189">
        <v>3233.4</v>
      </c>
      <c r="G651" s="93" t="s">
        <v>1506</v>
      </c>
      <c r="H651" s="92">
        <v>44398</v>
      </c>
      <c r="L651" s="36"/>
    </row>
    <row r="652" spans="1:12" s="2" customFormat="1" ht="24.95" customHeight="1" x14ac:dyDescent="0.25">
      <c r="A652" s="107">
        <v>643</v>
      </c>
      <c r="B652" s="187">
        <v>44370</v>
      </c>
      <c r="C652" s="170">
        <v>153411</v>
      </c>
      <c r="D652" s="91" t="s">
        <v>1355</v>
      </c>
      <c r="E652" s="188" t="s">
        <v>106</v>
      </c>
      <c r="F652" s="189">
        <v>2073.36</v>
      </c>
      <c r="G652" s="93" t="s">
        <v>1507</v>
      </c>
      <c r="H652" s="92">
        <v>44398</v>
      </c>
      <c r="L652" s="36"/>
    </row>
    <row r="653" spans="1:12" s="2" customFormat="1" ht="24.95" customHeight="1" x14ac:dyDescent="0.25">
      <c r="A653" s="107">
        <v>644</v>
      </c>
      <c r="B653" s="187">
        <v>44364</v>
      </c>
      <c r="C653" s="170" t="s">
        <v>1509</v>
      </c>
      <c r="D653" s="91" t="s">
        <v>675</v>
      </c>
      <c r="E653" s="188" t="s">
        <v>107</v>
      </c>
      <c r="F653" s="189">
        <v>1237.5</v>
      </c>
      <c r="G653" s="93" t="s">
        <v>1508</v>
      </c>
      <c r="H653" s="92">
        <v>44399</v>
      </c>
      <c r="L653" s="36"/>
    </row>
    <row r="654" spans="1:12" s="2" customFormat="1" ht="24.95" customHeight="1" x14ac:dyDescent="0.25">
      <c r="A654" s="107">
        <v>645</v>
      </c>
      <c r="B654" s="187">
        <v>44384</v>
      </c>
      <c r="C654" s="170">
        <v>369817</v>
      </c>
      <c r="D654" s="91" t="s">
        <v>492</v>
      </c>
      <c r="E654" s="188" t="s">
        <v>117</v>
      </c>
      <c r="F654" s="189">
        <v>8426.3799999999992</v>
      </c>
      <c r="G654" s="93" t="s">
        <v>1511</v>
      </c>
      <c r="H654" s="92">
        <v>44399</v>
      </c>
      <c r="L654" s="36"/>
    </row>
    <row r="655" spans="1:12" s="2" customFormat="1" ht="24.95" customHeight="1" x14ac:dyDescent="0.25">
      <c r="A655" s="107">
        <v>646</v>
      </c>
      <c r="B655" s="187">
        <v>44364</v>
      </c>
      <c r="C655" s="88" t="s">
        <v>1510</v>
      </c>
      <c r="D655" s="91" t="s">
        <v>563</v>
      </c>
      <c r="E655" s="188" t="s">
        <v>107</v>
      </c>
      <c r="F655" s="189">
        <v>467.5</v>
      </c>
      <c r="G655" s="93" t="s">
        <v>1512</v>
      </c>
      <c r="H655" s="92">
        <v>44399</v>
      </c>
      <c r="L655" s="36"/>
    </row>
    <row r="656" spans="1:12" s="2" customFormat="1" ht="24.95" customHeight="1" x14ac:dyDescent="0.25">
      <c r="A656" s="107">
        <v>647</v>
      </c>
      <c r="B656" s="187">
        <v>44372</v>
      </c>
      <c r="C656" s="170" t="s">
        <v>1514</v>
      </c>
      <c r="D656" s="91" t="s">
        <v>752</v>
      </c>
      <c r="E656" s="188" t="s">
        <v>106</v>
      </c>
      <c r="F656" s="189">
        <v>1476</v>
      </c>
      <c r="G656" s="93" t="s">
        <v>1513</v>
      </c>
      <c r="H656" s="92">
        <v>44400</v>
      </c>
      <c r="L656" s="36"/>
    </row>
    <row r="657" spans="1:12" s="2" customFormat="1" ht="24.95" customHeight="1" x14ac:dyDescent="0.25">
      <c r="A657" s="107">
        <v>648</v>
      </c>
      <c r="B657" s="187">
        <v>44370</v>
      </c>
      <c r="C657" s="170" t="s">
        <v>1515</v>
      </c>
      <c r="D657" s="91" t="s">
        <v>486</v>
      </c>
      <c r="E657" s="188" t="s">
        <v>106</v>
      </c>
      <c r="F657" s="189">
        <v>585</v>
      </c>
      <c r="G657" s="93" t="s">
        <v>1517</v>
      </c>
      <c r="H657" s="92">
        <v>44400</v>
      </c>
      <c r="L657" s="36"/>
    </row>
    <row r="658" spans="1:12" s="2" customFormat="1" ht="24.95" customHeight="1" x14ac:dyDescent="0.25">
      <c r="A658" s="107">
        <v>649</v>
      </c>
      <c r="B658" s="187">
        <v>44370</v>
      </c>
      <c r="C658" s="170" t="s">
        <v>1516</v>
      </c>
      <c r="D658" s="91" t="s">
        <v>486</v>
      </c>
      <c r="E658" s="188" t="s">
        <v>106</v>
      </c>
      <c r="F658" s="189">
        <v>928.98</v>
      </c>
      <c r="G658" s="93" t="s">
        <v>1518</v>
      </c>
      <c r="H658" s="92">
        <v>44400</v>
      </c>
      <c r="L658" s="36"/>
    </row>
    <row r="659" spans="1:12" s="2" customFormat="1" ht="24.95" customHeight="1" x14ac:dyDescent="0.25">
      <c r="A659" s="107">
        <v>650</v>
      </c>
      <c r="B659" s="187">
        <v>44358</v>
      </c>
      <c r="C659" s="170" t="s">
        <v>1520</v>
      </c>
      <c r="D659" s="91" t="s">
        <v>563</v>
      </c>
      <c r="E659" s="188" t="s">
        <v>107</v>
      </c>
      <c r="F659" s="189">
        <v>900</v>
      </c>
      <c r="G659" s="93" t="s">
        <v>1519</v>
      </c>
      <c r="H659" s="92">
        <v>44403</v>
      </c>
      <c r="L659" s="36"/>
    </row>
    <row r="660" spans="1:12" s="2" customFormat="1" ht="24.95" customHeight="1" x14ac:dyDescent="0.25">
      <c r="A660" s="107">
        <v>651</v>
      </c>
      <c r="B660" s="187">
        <v>44372</v>
      </c>
      <c r="C660" s="170">
        <v>337839</v>
      </c>
      <c r="D660" s="91" t="s">
        <v>1026</v>
      </c>
      <c r="E660" s="188" t="s">
        <v>106</v>
      </c>
      <c r="F660" s="189">
        <v>679.14</v>
      </c>
      <c r="G660" s="93" t="s">
        <v>1522</v>
      </c>
      <c r="H660" s="92">
        <v>44403</v>
      </c>
      <c r="L660" s="36"/>
    </row>
    <row r="661" spans="1:12" s="2" customFormat="1" ht="24.95" customHeight="1" x14ac:dyDescent="0.25">
      <c r="A661" s="107">
        <v>652</v>
      </c>
      <c r="B661" s="187">
        <v>44348</v>
      </c>
      <c r="C661" s="170">
        <v>62415492</v>
      </c>
      <c r="D661" s="91" t="s">
        <v>590</v>
      </c>
      <c r="E661" s="188" t="s">
        <v>439</v>
      </c>
      <c r="F661" s="189">
        <v>34710.17</v>
      </c>
      <c r="G661" s="93" t="s">
        <v>1523</v>
      </c>
      <c r="H661" s="92">
        <v>44403</v>
      </c>
      <c r="L661" s="36"/>
    </row>
    <row r="662" spans="1:12" s="2" customFormat="1" ht="24.95" customHeight="1" x14ac:dyDescent="0.25">
      <c r="A662" s="107">
        <v>653</v>
      </c>
      <c r="B662" s="187">
        <v>44356</v>
      </c>
      <c r="C662" s="170" t="s">
        <v>1521</v>
      </c>
      <c r="D662" s="91" t="s">
        <v>486</v>
      </c>
      <c r="E662" s="188" t="s">
        <v>106</v>
      </c>
      <c r="F662" s="189">
        <v>928.97</v>
      </c>
      <c r="G662" s="93" t="s">
        <v>1524</v>
      </c>
      <c r="H662" s="92">
        <v>44403</v>
      </c>
      <c r="L662" s="36"/>
    </row>
    <row r="663" spans="1:12" s="2" customFormat="1" ht="24.95" customHeight="1" x14ac:dyDescent="0.25">
      <c r="A663" s="107">
        <v>654</v>
      </c>
      <c r="B663" s="187">
        <v>44383</v>
      </c>
      <c r="C663" s="170">
        <v>11342</v>
      </c>
      <c r="D663" s="91" t="s">
        <v>1526</v>
      </c>
      <c r="E663" s="188" t="s">
        <v>106</v>
      </c>
      <c r="F663" s="189">
        <v>2469.6</v>
      </c>
      <c r="G663" s="93" t="s">
        <v>1525</v>
      </c>
      <c r="H663" s="92">
        <v>44404</v>
      </c>
      <c r="L663" s="36"/>
    </row>
    <row r="664" spans="1:12" s="2" customFormat="1" ht="24.95" customHeight="1" x14ac:dyDescent="0.25">
      <c r="A664" s="107">
        <v>655</v>
      </c>
      <c r="B664" s="187">
        <v>44383</v>
      </c>
      <c r="C664" s="170">
        <v>77552</v>
      </c>
      <c r="D664" s="91" t="s">
        <v>494</v>
      </c>
      <c r="E664" s="188" t="s">
        <v>106</v>
      </c>
      <c r="F664" s="189">
        <v>93</v>
      </c>
      <c r="G664" s="93" t="s">
        <v>1529</v>
      </c>
      <c r="H664" s="92">
        <v>44404</v>
      </c>
      <c r="L664" s="36"/>
    </row>
    <row r="665" spans="1:12" s="2" customFormat="1" ht="24.95" customHeight="1" x14ac:dyDescent="0.25">
      <c r="A665" s="107">
        <v>656</v>
      </c>
      <c r="B665" s="187">
        <v>44362</v>
      </c>
      <c r="C665" s="88" t="s">
        <v>1527</v>
      </c>
      <c r="D665" s="91" t="s">
        <v>1454</v>
      </c>
      <c r="E665" s="188" t="s">
        <v>107</v>
      </c>
      <c r="F665" s="189">
        <v>906.66</v>
      </c>
      <c r="G665" s="93" t="s">
        <v>1530</v>
      </c>
      <c r="H665" s="92">
        <v>44404</v>
      </c>
      <c r="L665" s="36"/>
    </row>
    <row r="666" spans="1:12" s="2" customFormat="1" ht="24.95" customHeight="1" x14ac:dyDescent="0.25">
      <c r="A666" s="107">
        <v>657</v>
      </c>
      <c r="B666" s="187">
        <v>44389</v>
      </c>
      <c r="C666" s="170">
        <v>370232</v>
      </c>
      <c r="D666" s="91" t="s">
        <v>492</v>
      </c>
      <c r="E666" s="188" t="s">
        <v>117</v>
      </c>
      <c r="F666" s="189">
        <v>1215.2</v>
      </c>
      <c r="G666" s="93" t="s">
        <v>1531</v>
      </c>
      <c r="H666" s="92">
        <v>44404</v>
      </c>
      <c r="L666" s="36"/>
    </row>
    <row r="667" spans="1:12" s="2" customFormat="1" ht="24.95" customHeight="1" x14ac:dyDescent="0.25">
      <c r="A667" s="107">
        <v>658</v>
      </c>
      <c r="B667" s="187">
        <v>44362</v>
      </c>
      <c r="C667" s="88" t="s">
        <v>1528</v>
      </c>
      <c r="D667" s="91" t="s">
        <v>488</v>
      </c>
      <c r="E667" s="188" t="s">
        <v>107</v>
      </c>
      <c r="F667" s="189">
        <v>4873</v>
      </c>
      <c r="G667" s="93" t="s">
        <v>1532</v>
      </c>
      <c r="H667" s="92">
        <v>44404</v>
      </c>
      <c r="L667" s="36"/>
    </row>
    <row r="668" spans="1:12" s="2" customFormat="1" ht="24.95" customHeight="1" x14ac:dyDescent="0.25">
      <c r="A668" s="107">
        <v>659</v>
      </c>
      <c r="B668" s="187">
        <v>44363</v>
      </c>
      <c r="C668" s="88" t="s">
        <v>1534</v>
      </c>
      <c r="D668" s="91" t="s">
        <v>752</v>
      </c>
      <c r="E668" s="188" t="s">
        <v>106</v>
      </c>
      <c r="F668" s="189">
        <v>1476</v>
      </c>
      <c r="G668" s="93" t="s">
        <v>1533</v>
      </c>
      <c r="H668" s="92">
        <v>44405</v>
      </c>
      <c r="L668" s="36"/>
    </row>
    <row r="669" spans="1:12" s="2" customFormat="1" ht="24.95" customHeight="1" x14ac:dyDescent="0.25">
      <c r="A669" s="107">
        <v>660</v>
      </c>
      <c r="B669" s="187">
        <v>44377</v>
      </c>
      <c r="C669" s="88" t="s">
        <v>1535</v>
      </c>
      <c r="D669" s="91" t="s">
        <v>1249</v>
      </c>
      <c r="E669" s="188" t="s">
        <v>106</v>
      </c>
      <c r="F669" s="189">
        <v>578.61</v>
      </c>
      <c r="G669" s="93" t="s">
        <v>1538</v>
      </c>
      <c r="H669" s="92">
        <v>44405</v>
      </c>
      <c r="L669" s="36"/>
    </row>
    <row r="670" spans="1:12" s="2" customFormat="1" ht="24.95" customHeight="1" x14ac:dyDescent="0.25">
      <c r="A670" s="107">
        <v>661</v>
      </c>
      <c r="B670" s="187">
        <v>44377</v>
      </c>
      <c r="C670" s="170">
        <v>208907</v>
      </c>
      <c r="D670" s="91" t="s">
        <v>1361</v>
      </c>
      <c r="E670" s="188" t="s">
        <v>107</v>
      </c>
      <c r="F670" s="189">
        <v>340</v>
      </c>
      <c r="G670" s="93" t="s">
        <v>1539</v>
      </c>
      <c r="H670" s="92">
        <v>44405</v>
      </c>
      <c r="L670" s="36"/>
    </row>
    <row r="671" spans="1:12" s="2" customFormat="1" ht="24.95" customHeight="1" x14ac:dyDescent="0.25">
      <c r="A671" s="107">
        <v>662</v>
      </c>
      <c r="B671" s="187">
        <v>44365</v>
      </c>
      <c r="C671" s="170" t="s">
        <v>1536</v>
      </c>
      <c r="D671" s="91" t="s">
        <v>1075</v>
      </c>
      <c r="E671" s="188" t="s">
        <v>106</v>
      </c>
      <c r="F671" s="189">
        <v>4709.28</v>
      </c>
      <c r="G671" s="93" t="s">
        <v>1540</v>
      </c>
      <c r="H671" s="92">
        <v>44405</v>
      </c>
      <c r="L671" s="36"/>
    </row>
    <row r="672" spans="1:12" s="2" customFormat="1" ht="24.95" customHeight="1" x14ac:dyDescent="0.25">
      <c r="A672" s="107">
        <v>663</v>
      </c>
      <c r="B672" s="187">
        <v>44390</v>
      </c>
      <c r="C672" s="170">
        <v>370523</v>
      </c>
      <c r="D672" s="91" t="s">
        <v>492</v>
      </c>
      <c r="E672" s="188" t="s">
        <v>117</v>
      </c>
      <c r="F672" s="189">
        <v>200</v>
      </c>
      <c r="G672" s="93" t="s">
        <v>1541</v>
      </c>
      <c r="H672" s="92">
        <v>44405</v>
      </c>
      <c r="L672" s="36"/>
    </row>
    <row r="673" spans="1:12" s="2" customFormat="1" ht="24.95" customHeight="1" x14ac:dyDescent="0.25">
      <c r="A673" s="107">
        <v>664</v>
      </c>
      <c r="B673" s="187">
        <v>44377</v>
      </c>
      <c r="C673" s="170" t="s">
        <v>1537</v>
      </c>
      <c r="D673" s="91" t="s">
        <v>563</v>
      </c>
      <c r="E673" s="188" t="s">
        <v>107</v>
      </c>
      <c r="F673" s="189">
        <v>1420</v>
      </c>
      <c r="G673" s="93" t="s">
        <v>1542</v>
      </c>
      <c r="H673" s="92">
        <v>44405</v>
      </c>
      <c r="L673" s="36"/>
    </row>
    <row r="674" spans="1:12" s="2" customFormat="1" ht="24.95" customHeight="1" x14ac:dyDescent="0.25">
      <c r="A674" s="107">
        <v>665</v>
      </c>
      <c r="B674" s="187">
        <v>44377</v>
      </c>
      <c r="C674" s="170">
        <v>525753</v>
      </c>
      <c r="D674" s="91" t="s">
        <v>521</v>
      </c>
      <c r="E674" s="188" t="s">
        <v>106</v>
      </c>
      <c r="F674" s="189">
        <v>567.51</v>
      </c>
      <c r="G674" s="93" t="s">
        <v>1543</v>
      </c>
      <c r="H674" s="92">
        <v>44405</v>
      </c>
      <c r="L674" s="36"/>
    </row>
    <row r="675" spans="1:12" s="2" customFormat="1" ht="24.95" customHeight="1" x14ac:dyDescent="0.25">
      <c r="A675" s="107">
        <v>666</v>
      </c>
      <c r="B675" s="187">
        <v>44377</v>
      </c>
      <c r="C675" s="170">
        <v>228135</v>
      </c>
      <c r="D675" s="91" t="s">
        <v>521</v>
      </c>
      <c r="E675" s="188" t="s">
        <v>106</v>
      </c>
      <c r="F675" s="189">
        <v>512</v>
      </c>
      <c r="G675" s="93" t="s">
        <v>1544</v>
      </c>
      <c r="H675" s="92">
        <v>44405</v>
      </c>
      <c r="L675" s="36"/>
    </row>
    <row r="676" spans="1:12" s="2" customFormat="1" ht="24.95" customHeight="1" x14ac:dyDescent="0.25">
      <c r="A676" s="107">
        <v>667</v>
      </c>
      <c r="B676" s="187">
        <v>44361</v>
      </c>
      <c r="C676" s="170" t="s">
        <v>1546</v>
      </c>
      <c r="D676" s="91" t="s">
        <v>486</v>
      </c>
      <c r="E676" s="188" t="s">
        <v>106</v>
      </c>
      <c r="F676" s="189">
        <v>630</v>
      </c>
      <c r="G676" s="93" t="s">
        <v>1545</v>
      </c>
      <c r="H676" s="92">
        <v>44406</v>
      </c>
      <c r="L676" s="36"/>
    </row>
    <row r="677" spans="1:12" s="2" customFormat="1" ht="24.95" customHeight="1" x14ac:dyDescent="0.25">
      <c r="A677" s="107">
        <v>668</v>
      </c>
      <c r="B677" s="187">
        <v>44385</v>
      </c>
      <c r="C677" s="170">
        <v>11456</v>
      </c>
      <c r="D677" s="91" t="s">
        <v>1526</v>
      </c>
      <c r="E677" s="188" t="s">
        <v>106</v>
      </c>
      <c r="F677" s="189">
        <v>2469.6</v>
      </c>
      <c r="G677" s="93" t="s">
        <v>1547</v>
      </c>
      <c r="H677" s="92">
        <v>44406</v>
      </c>
      <c r="L677" s="36"/>
    </row>
    <row r="678" spans="1:12" s="2" customFormat="1" ht="24.95" customHeight="1" x14ac:dyDescent="0.25">
      <c r="A678" s="107">
        <v>669</v>
      </c>
      <c r="B678" s="187">
        <v>44377</v>
      </c>
      <c r="C678" s="170">
        <v>112304</v>
      </c>
      <c r="D678" s="91" t="s">
        <v>1275</v>
      </c>
      <c r="E678" s="188" t="s">
        <v>107</v>
      </c>
      <c r="F678" s="189">
        <v>2376</v>
      </c>
      <c r="G678" s="93" t="s">
        <v>1274</v>
      </c>
      <c r="H678" s="92">
        <v>44407</v>
      </c>
      <c r="L678" s="36"/>
    </row>
    <row r="679" spans="1:12" s="2" customFormat="1" ht="24.95" customHeight="1" x14ac:dyDescent="0.25">
      <c r="A679" s="107">
        <v>670</v>
      </c>
      <c r="B679" s="187">
        <v>44390</v>
      </c>
      <c r="C679" s="170">
        <v>319</v>
      </c>
      <c r="D679" s="91" t="s">
        <v>473</v>
      </c>
      <c r="E679" s="188" t="s">
        <v>111</v>
      </c>
      <c r="F679" s="189">
        <v>78987.3</v>
      </c>
      <c r="G679" s="93" t="s">
        <v>472</v>
      </c>
      <c r="H679" s="92">
        <v>44407</v>
      </c>
      <c r="L679" s="36"/>
    </row>
    <row r="680" spans="1:12" s="2" customFormat="1" ht="24.95" customHeight="1" x14ac:dyDescent="0.25">
      <c r="A680" s="107">
        <v>671</v>
      </c>
      <c r="B680" s="187">
        <v>44377</v>
      </c>
      <c r="C680" s="170">
        <v>1415</v>
      </c>
      <c r="D680" s="91" t="s">
        <v>776</v>
      </c>
      <c r="E680" s="188" t="s">
        <v>107</v>
      </c>
      <c r="F680" s="189">
        <v>616.79999999999995</v>
      </c>
      <c r="G680" s="93" t="s">
        <v>1553</v>
      </c>
      <c r="H680" s="92">
        <v>44407</v>
      </c>
      <c r="L680" s="36"/>
    </row>
    <row r="681" spans="1:12" s="2" customFormat="1" ht="24.95" customHeight="1" x14ac:dyDescent="0.25">
      <c r="A681" s="107">
        <v>672</v>
      </c>
      <c r="B681" s="187">
        <v>44365</v>
      </c>
      <c r="C681" s="88" t="s">
        <v>1548</v>
      </c>
      <c r="D681" s="91" t="s">
        <v>752</v>
      </c>
      <c r="E681" s="188" t="s">
        <v>106</v>
      </c>
      <c r="F681" s="189">
        <v>1476</v>
      </c>
      <c r="G681" s="93" t="s">
        <v>1554</v>
      </c>
      <c r="H681" s="92">
        <v>44407</v>
      </c>
      <c r="L681" s="36"/>
    </row>
    <row r="682" spans="1:12" s="2" customFormat="1" ht="24.95" customHeight="1" x14ac:dyDescent="0.25">
      <c r="A682" s="107">
        <v>673</v>
      </c>
      <c r="B682" s="187">
        <v>44377</v>
      </c>
      <c r="C682" s="170" t="s">
        <v>1550</v>
      </c>
      <c r="D682" s="91" t="s">
        <v>1549</v>
      </c>
      <c r="E682" s="188" t="s">
        <v>107</v>
      </c>
      <c r="F682" s="189">
        <v>4160</v>
      </c>
      <c r="G682" s="93" t="s">
        <v>1555</v>
      </c>
      <c r="H682" s="92">
        <v>44407</v>
      </c>
      <c r="L682" s="36"/>
    </row>
    <row r="683" spans="1:12" s="2" customFormat="1" ht="24.95" customHeight="1" x14ac:dyDescent="0.25">
      <c r="A683" s="107">
        <v>674</v>
      </c>
      <c r="B683" s="187">
        <v>44378</v>
      </c>
      <c r="C683" s="170">
        <v>200249185</v>
      </c>
      <c r="D683" s="91" t="s">
        <v>620</v>
      </c>
      <c r="E683" s="188" t="s">
        <v>439</v>
      </c>
      <c r="F683" s="189">
        <v>37638.379999999997</v>
      </c>
      <c r="G683" s="93" t="s">
        <v>1556</v>
      </c>
      <c r="H683" s="92">
        <v>44407</v>
      </c>
      <c r="L683" s="36"/>
    </row>
    <row r="684" spans="1:12" s="2" customFormat="1" ht="24.95" customHeight="1" x14ac:dyDescent="0.25">
      <c r="A684" s="107">
        <v>675</v>
      </c>
      <c r="B684" s="187">
        <v>44362</v>
      </c>
      <c r="C684" s="170" t="s">
        <v>1551</v>
      </c>
      <c r="D684" s="91" t="s">
        <v>1469</v>
      </c>
      <c r="E684" s="188" t="s">
        <v>106</v>
      </c>
      <c r="F684" s="189">
        <v>2123.33</v>
      </c>
      <c r="G684" s="93" t="s">
        <v>1557</v>
      </c>
      <c r="H684" s="92">
        <v>44407</v>
      </c>
      <c r="L684" s="36"/>
    </row>
    <row r="685" spans="1:12" s="2" customFormat="1" ht="24.95" customHeight="1" x14ac:dyDescent="0.25">
      <c r="A685" s="107">
        <v>676</v>
      </c>
      <c r="B685" s="187">
        <v>44377</v>
      </c>
      <c r="C685" s="170">
        <v>291892</v>
      </c>
      <c r="D685" s="91" t="s">
        <v>482</v>
      </c>
      <c r="E685" s="188" t="s">
        <v>106</v>
      </c>
      <c r="F685" s="189">
        <v>514</v>
      </c>
      <c r="G685" s="93" t="s">
        <v>1558</v>
      </c>
      <c r="H685" s="92">
        <v>44407</v>
      </c>
      <c r="L685" s="36"/>
    </row>
    <row r="686" spans="1:12" s="2" customFormat="1" ht="24.95" customHeight="1" x14ac:dyDescent="0.25">
      <c r="A686" s="107">
        <v>677</v>
      </c>
      <c r="B686" s="187">
        <v>44377</v>
      </c>
      <c r="C686" s="170">
        <v>14379</v>
      </c>
      <c r="D686" s="91" t="s">
        <v>490</v>
      </c>
      <c r="E686" s="188" t="s">
        <v>106</v>
      </c>
      <c r="F686" s="189">
        <v>399.9</v>
      </c>
      <c r="G686" s="93" t="s">
        <v>1559</v>
      </c>
      <c r="H686" s="92">
        <v>44407</v>
      </c>
      <c r="L686" s="36"/>
    </row>
    <row r="687" spans="1:12" s="2" customFormat="1" ht="24.95" customHeight="1" x14ac:dyDescent="0.25">
      <c r="A687" s="107">
        <v>678</v>
      </c>
      <c r="B687" s="187">
        <v>44362</v>
      </c>
      <c r="C687" s="170" t="s">
        <v>1552</v>
      </c>
      <c r="D687" s="91" t="s">
        <v>1470</v>
      </c>
      <c r="E687" s="188" t="s">
        <v>106</v>
      </c>
      <c r="F687" s="189">
        <v>2120</v>
      </c>
      <c r="G687" s="93" t="s">
        <v>1560</v>
      </c>
      <c r="H687" s="92">
        <v>44407</v>
      </c>
      <c r="L687" s="36"/>
    </row>
    <row r="688" spans="1:12" s="2" customFormat="1" ht="24.95" customHeight="1" x14ac:dyDescent="0.25">
      <c r="A688" s="107">
        <v>679</v>
      </c>
      <c r="B688" s="187">
        <v>44363</v>
      </c>
      <c r="C688" s="170">
        <v>111695</v>
      </c>
      <c r="D688" s="91" t="s">
        <v>1275</v>
      </c>
      <c r="E688" s="188" t="s">
        <v>107</v>
      </c>
      <c r="F688" s="189">
        <v>2112</v>
      </c>
      <c r="G688" s="93" t="s">
        <v>1274</v>
      </c>
      <c r="H688" s="190">
        <v>44410</v>
      </c>
      <c r="L688" s="36"/>
    </row>
    <row r="689" spans="1:12" s="2" customFormat="1" ht="24.95" customHeight="1" x14ac:dyDescent="0.25">
      <c r="A689" s="107">
        <v>680</v>
      </c>
      <c r="B689" s="187">
        <v>44393</v>
      </c>
      <c r="C689" s="170">
        <v>371193</v>
      </c>
      <c r="D689" s="91" t="s">
        <v>492</v>
      </c>
      <c r="E689" s="188" t="s">
        <v>117</v>
      </c>
      <c r="F689" s="189">
        <v>7756.67</v>
      </c>
      <c r="G689" s="93" t="s">
        <v>1563</v>
      </c>
      <c r="H689" s="190">
        <v>44410</v>
      </c>
      <c r="L689" s="36"/>
    </row>
    <row r="690" spans="1:12" s="2" customFormat="1" ht="24.95" customHeight="1" x14ac:dyDescent="0.25">
      <c r="A690" s="107">
        <v>681</v>
      </c>
      <c r="B690" s="187">
        <v>44363</v>
      </c>
      <c r="C690" s="170">
        <v>167026</v>
      </c>
      <c r="D690" s="91" t="s">
        <v>486</v>
      </c>
      <c r="E690" s="188" t="s">
        <v>106</v>
      </c>
      <c r="F690" s="189">
        <v>928.97</v>
      </c>
      <c r="G690" s="93" t="s">
        <v>1567</v>
      </c>
      <c r="H690" s="190">
        <v>44410</v>
      </c>
      <c r="L690" s="36"/>
    </row>
    <row r="691" spans="1:12" s="2" customFormat="1" ht="24.95" customHeight="1" x14ac:dyDescent="0.25">
      <c r="A691" s="107">
        <v>682</v>
      </c>
      <c r="B691" s="187">
        <v>44378</v>
      </c>
      <c r="C691" s="170" t="s">
        <v>1564</v>
      </c>
      <c r="D691" s="91" t="s">
        <v>486</v>
      </c>
      <c r="E691" s="188" t="s">
        <v>106</v>
      </c>
      <c r="F691" s="189">
        <v>1297.5999999999999</v>
      </c>
      <c r="G691" s="93" t="s">
        <v>1568</v>
      </c>
      <c r="H691" s="190">
        <v>44410</v>
      </c>
      <c r="L691" s="36"/>
    </row>
    <row r="692" spans="1:12" s="2" customFormat="1" ht="24.95" customHeight="1" x14ac:dyDescent="0.25">
      <c r="A692" s="107">
        <v>683</v>
      </c>
      <c r="B692" s="187">
        <v>44378</v>
      </c>
      <c r="C692" s="170">
        <v>1264</v>
      </c>
      <c r="D692" s="91" t="s">
        <v>491</v>
      </c>
      <c r="E692" s="188" t="s">
        <v>111</v>
      </c>
      <c r="F692" s="189">
        <v>54699.4</v>
      </c>
      <c r="G692" s="93" t="s">
        <v>1569</v>
      </c>
      <c r="H692" s="190">
        <v>44410</v>
      </c>
      <c r="L692" s="36"/>
    </row>
    <row r="693" spans="1:12" s="2" customFormat="1" ht="24.95" customHeight="1" x14ac:dyDescent="0.25">
      <c r="A693" s="107">
        <v>684</v>
      </c>
      <c r="B693" s="187">
        <v>44394</v>
      </c>
      <c r="C693" s="170">
        <v>371353</v>
      </c>
      <c r="D693" s="91" t="s">
        <v>492</v>
      </c>
      <c r="E693" s="188" t="s">
        <v>117</v>
      </c>
      <c r="F693" s="189">
        <v>1265.2</v>
      </c>
      <c r="G693" s="93" t="s">
        <v>1570</v>
      </c>
      <c r="H693" s="190">
        <v>44410</v>
      </c>
      <c r="L693" s="36"/>
    </row>
    <row r="694" spans="1:12" s="2" customFormat="1" ht="24.95" customHeight="1" x14ac:dyDescent="0.25">
      <c r="A694" s="107">
        <v>685</v>
      </c>
      <c r="B694" s="187">
        <v>44379</v>
      </c>
      <c r="C694" s="170">
        <v>19908</v>
      </c>
      <c r="D694" s="91" t="s">
        <v>542</v>
      </c>
      <c r="E694" s="188" t="s">
        <v>106</v>
      </c>
      <c r="F694" s="189">
        <v>601.1</v>
      </c>
      <c r="G694" s="93" t="s">
        <v>1571</v>
      </c>
      <c r="H694" s="190">
        <v>44410</v>
      </c>
      <c r="L694" s="36"/>
    </row>
    <row r="695" spans="1:12" s="2" customFormat="1" ht="24.95" customHeight="1" x14ac:dyDescent="0.25">
      <c r="A695" s="107">
        <v>686</v>
      </c>
      <c r="B695" s="187">
        <v>44378</v>
      </c>
      <c r="C695" s="170" t="s">
        <v>1565</v>
      </c>
      <c r="D695" s="91" t="s">
        <v>1075</v>
      </c>
      <c r="E695" s="188" t="s">
        <v>106</v>
      </c>
      <c r="F695" s="189">
        <v>1595.84</v>
      </c>
      <c r="G695" s="93" t="s">
        <v>1572</v>
      </c>
      <c r="H695" s="190">
        <v>44410</v>
      </c>
      <c r="L695" s="36"/>
    </row>
    <row r="696" spans="1:12" s="2" customFormat="1" ht="24.95" customHeight="1" x14ac:dyDescent="0.25">
      <c r="A696" s="107">
        <v>687</v>
      </c>
      <c r="B696" s="187">
        <v>44382</v>
      </c>
      <c r="C696" s="170" t="s">
        <v>1566</v>
      </c>
      <c r="D696" s="91" t="s">
        <v>675</v>
      </c>
      <c r="E696" s="188" t="s">
        <v>107</v>
      </c>
      <c r="F696" s="189">
        <v>1100</v>
      </c>
      <c r="G696" s="93" t="s">
        <v>1573</v>
      </c>
      <c r="H696" s="190">
        <v>44410</v>
      </c>
      <c r="L696" s="36"/>
    </row>
    <row r="697" spans="1:12" s="2" customFormat="1" ht="24.95" customHeight="1" x14ac:dyDescent="0.25">
      <c r="A697" s="107">
        <v>688</v>
      </c>
      <c r="B697" s="187">
        <v>44362</v>
      </c>
      <c r="C697" s="170" t="s">
        <v>1575</v>
      </c>
      <c r="D697" s="91" t="s">
        <v>488</v>
      </c>
      <c r="E697" s="188" t="s">
        <v>107</v>
      </c>
      <c r="F697" s="189">
        <v>4873</v>
      </c>
      <c r="G697" s="93" t="s">
        <v>1574</v>
      </c>
      <c r="H697" s="190">
        <v>44411</v>
      </c>
      <c r="L697" s="36"/>
    </row>
    <row r="698" spans="1:12" s="2" customFormat="1" ht="24.95" customHeight="1" x14ac:dyDescent="0.25">
      <c r="A698" s="107">
        <v>689</v>
      </c>
      <c r="B698" s="187">
        <v>44355</v>
      </c>
      <c r="C698" s="170" t="s">
        <v>1577</v>
      </c>
      <c r="D698" s="91" t="s">
        <v>1423</v>
      </c>
      <c r="E698" s="188" t="s">
        <v>106</v>
      </c>
      <c r="F698" s="189">
        <v>3236.62</v>
      </c>
      <c r="G698" s="93" t="s">
        <v>1576</v>
      </c>
      <c r="H698" s="190">
        <v>44411</v>
      </c>
      <c r="L698" s="36"/>
    </row>
    <row r="699" spans="1:12" s="2" customFormat="1" ht="24.95" customHeight="1" x14ac:dyDescent="0.25">
      <c r="A699" s="107">
        <v>690</v>
      </c>
      <c r="B699" s="187">
        <v>44377</v>
      </c>
      <c r="C699" s="88" t="s">
        <v>1579</v>
      </c>
      <c r="D699" s="91" t="s">
        <v>563</v>
      </c>
      <c r="E699" s="188" t="s">
        <v>107</v>
      </c>
      <c r="F699" s="189">
        <v>1420</v>
      </c>
      <c r="G699" s="93" t="s">
        <v>1578</v>
      </c>
      <c r="H699" s="190">
        <v>44412</v>
      </c>
      <c r="L699" s="36"/>
    </row>
    <row r="700" spans="1:12" s="2" customFormat="1" ht="24.95" customHeight="1" x14ac:dyDescent="0.25">
      <c r="A700" s="107">
        <v>691</v>
      </c>
      <c r="B700" s="187">
        <v>44383</v>
      </c>
      <c r="C700" s="170" t="s">
        <v>1581</v>
      </c>
      <c r="D700" s="91" t="s">
        <v>638</v>
      </c>
      <c r="E700" s="188" t="s">
        <v>107</v>
      </c>
      <c r="F700" s="189">
        <v>910</v>
      </c>
      <c r="G700" s="93" t="s">
        <v>1580</v>
      </c>
      <c r="H700" s="190">
        <v>44413</v>
      </c>
      <c r="L700" s="36"/>
    </row>
    <row r="701" spans="1:12" s="2" customFormat="1" ht="24.95" customHeight="1" x14ac:dyDescent="0.25">
      <c r="A701" s="107">
        <v>692</v>
      </c>
      <c r="B701" s="187">
        <v>44372</v>
      </c>
      <c r="C701" s="170" t="s">
        <v>1583</v>
      </c>
      <c r="D701" s="91" t="s">
        <v>752</v>
      </c>
      <c r="E701" s="188" t="s">
        <v>106</v>
      </c>
      <c r="F701" s="189">
        <v>1476</v>
      </c>
      <c r="G701" s="93" t="s">
        <v>1582</v>
      </c>
      <c r="H701" s="190">
        <v>44414</v>
      </c>
      <c r="L701" s="36"/>
    </row>
    <row r="702" spans="1:12" s="2" customFormat="1" ht="24.95" customHeight="1" x14ac:dyDescent="0.25">
      <c r="A702" s="107">
        <v>693</v>
      </c>
      <c r="B702" s="187">
        <v>44393</v>
      </c>
      <c r="C702" s="170">
        <v>11760</v>
      </c>
      <c r="D702" s="91" t="s">
        <v>1526</v>
      </c>
      <c r="E702" s="188" t="s">
        <v>106</v>
      </c>
      <c r="F702" s="189">
        <v>2562.6</v>
      </c>
      <c r="G702" s="93" t="s">
        <v>1585</v>
      </c>
      <c r="H702" s="190">
        <v>44414</v>
      </c>
      <c r="L702" s="36"/>
    </row>
    <row r="703" spans="1:12" s="2" customFormat="1" ht="24.95" customHeight="1" x14ac:dyDescent="0.25">
      <c r="A703" s="107">
        <v>694</v>
      </c>
      <c r="B703" s="187">
        <v>44384</v>
      </c>
      <c r="C703" s="88" t="s">
        <v>1584</v>
      </c>
      <c r="D703" s="91" t="s">
        <v>486</v>
      </c>
      <c r="E703" s="188" t="s">
        <v>106</v>
      </c>
      <c r="F703" s="189">
        <v>1116.2</v>
      </c>
      <c r="G703" s="93" t="s">
        <v>1586</v>
      </c>
      <c r="H703" s="190">
        <v>44414</v>
      </c>
      <c r="L703" s="36"/>
    </row>
    <row r="704" spans="1:12" s="2" customFormat="1" ht="24.95" customHeight="1" x14ac:dyDescent="0.25">
      <c r="A704" s="107">
        <v>695</v>
      </c>
      <c r="B704" s="187">
        <v>44399</v>
      </c>
      <c r="C704" s="170">
        <v>372301</v>
      </c>
      <c r="D704" s="91" t="s">
        <v>492</v>
      </c>
      <c r="E704" s="188" t="s">
        <v>117</v>
      </c>
      <c r="F704" s="189">
        <v>250</v>
      </c>
      <c r="G704" s="93" t="s">
        <v>1587</v>
      </c>
      <c r="H704" s="190">
        <v>44414</v>
      </c>
      <c r="L704" s="36"/>
    </row>
    <row r="705" spans="1:12" s="2" customFormat="1" ht="24.95" customHeight="1" x14ac:dyDescent="0.25">
      <c r="A705" s="107">
        <v>696</v>
      </c>
      <c r="B705" s="187">
        <v>44370</v>
      </c>
      <c r="C705" s="88" t="s">
        <v>1589</v>
      </c>
      <c r="D705" s="91" t="s">
        <v>486</v>
      </c>
      <c r="E705" s="188" t="s">
        <v>106</v>
      </c>
      <c r="F705" s="189">
        <v>928.97</v>
      </c>
      <c r="G705" s="93" t="s">
        <v>1588</v>
      </c>
      <c r="H705" s="190">
        <v>44417</v>
      </c>
      <c r="L705" s="36"/>
    </row>
    <row r="706" spans="1:12" s="2" customFormat="1" ht="24.95" customHeight="1" x14ac:dyDescent="0.25">
      <c r="A706" s="107">
        <v>697</v>
      </c>
      <c r="B706" s="187">
        <v>44370</v>
      </c>
      <c r="C706" s="170" t="s">
        <v>1590</v>
      </c>
      <c r="D706" s="91" t="s">
        <v>486</v>
      </c>
      <c r="E706" s="188" t="s">
        <v>106</v>
      </c>
      <c r="F706" s="189">
        <v>585</v>
      </c>
      <c r="G706" s="93" t="s">
        <v>1592</v>
      </c>
      <c r="H706" s="190">
        <v>44417</v>
      </c>
      <c r="L706" s="36"/>
    </row>
    <row r="707" spans="1:12" s="2" customFormat="1" ht="24.95" customHeight="1" x14ac:dyDescent="0.25">
      <c r="A707" s="107">
        <v>698</v>
      </c>
      <c r="B707" s="187">
        <v>44382</v>
      </c>
      <c r="C707" s="88" t="s">
        <v>1591</v>
      </c>
      <c r="D707" s="91" t="s">
        <v>675</v>
      </c>
      <c r="E707" s="188" t="s">
        <v>107</v>
      </c>
      <c r="F707" s="189">
        <v>1100</v>
      </c>
      <c r="G707" s="93" t="s">
        <v>1593</v>
      </c>
      <c r="H707" s="190">
        <v>44417</v>
      </c>
      <c r="L707" s="36"/>
    </row>
    <row r="708" spans="1:12" s="2" customFormat="1" ht="24.95" customHeight="1" x14ac:dyDescent="0.25">
      <c r="A708" s="107">
        <v>699</v>
      </c>
      <c r="B708" s="187">
        <v>44384</v>
      </c>
      <c r="C708" s="170">
        <v>7093</v>
      </c>
      <c r="D708" s="91" t="s">
        <v>609</v>
      </c>
      <c r="E708" s="188" t="s">
        <v>111</v>
      </c>
      <c r="F708" s="189">
        <v>98115.62</v>
      </c>
      <c r="G708" s="93" t="s">
        <v>610</v>
      </c>
      <c r="H708" s="190">
        <v>44418</v>
      </c>
      <c r="L708" s="36"/>
    </row>
    <row r="709" spans="1:12" s="2" customFormat="1" ht="24.95" customHeight="1" x14ac:dyDescent="0.25">
      <c r="A709" s="107">
        <v>700</v>
      </c>
      <c r="B709" s="187">
        <v>44378</v>
      </c>
      <c r="C709" s="88" t="s">
        <v>1595</v>
      </c>
      <c r="D709" s="91" t="s">
        <v>1075</v>
      </c>
      <c r="E709" s="188" t="s">
        <v>106</v>
      </c>
      <c r="F709" s="189">
        <v>1596.32</v>
      </c>
      <c r="G709" s="93" t="s">
        <v>1594</v>
      </c>
      <c r="H709" s="190">
        <v>44418</v>
      </c>
      <c r="L709" s="36"/>
    </row>
    <row r="710" spans="1:12" s="2" customFormat="1" ht="24.95" customHeight="1" x14ac:dyDescent="0.25">
      <c r="A710" s="107">
        <v>701</v>
      </c>
      <c r="B710" s="187">
        <v>44403</v>
      </c>
      <c r="C710" s="170">
        <v>373064</v>
      </c>
      <c r="D710" s="91" t="s">
        <v>492</v>
      </c>
      <c r="E710" s="188" t="s">
        <v>117</v>
      </c>
      <c r="F710" s="189">
        <v>200</v>
      </c>
      <c r="G710" s="93" t="s">
        <v>1596</v>
      </c>
      <c r="H710" s="190">
        <v>44418</v>
      </c>
      <c r="L710" s="36"/>
    </row>
    <row r="711" spans="1:12" s="2" customFormat="1" ht="24.95" customHeight="1" x14ac:dyDescent="0.25">
      <c r="A711" s="107">
        <v>702</v>
      </c>
      <c r="B711" s="187">
        <v>44363</v>
      </c>
      <c r="C711" s="170" t="s">
        <v>1598</v>
      </c>
      <c r="D711" s="91" t="s">
        <v>752</v>
      </c>
      <c r="E711" s="188" t="s">
        <v>106</v>
      </c>
      <c r="F711" s="189">
        <v>1476</v>
      </c>
      <c r="G711" s="93" t="s">
        <v>1597</v>
      </c>
      <c r="H711" s="190">
        <v>44419</v>
      </c>
      <c r="L711" s="36"/>
    </row>
    <row r="712" spans="1:12" s="2" customFormat="1" ht="24.95" customHeight="1" x14ac:dyDescent="0.25">
      <c r="A712" s="107">
        <v>703</v>
      </c>
      <c r="B712" s="187">
        <v>44377</v>
      </c>
      <c r="C712" s="88" t="s">
        <v>1599</v>
      </c>
      <c r="D712" s="91" t="s">
        <v>1249</v>
      </c>
      <c r="E712" s="188" t="s">
        <v>106</v>
      </c>
      <c r="F712" s="189">
        <v>578.61</v>
      </c>
      <c r="G712" s="93" t="s">
        <v>1600</v>
      </c>
      <c r="H712" s="190">
        <v>44419</v>
      </c>
      <c r="L712" s="36"/>
    </row>
    <row r="713" spans="1:12" s="2" customFormat="1" ht="24.95" customHeight="1" x14ac:dyDescent="0.25">
      <c r="A713" s="107">
        <v>704</v>
      </c>
      <c r="B713" s="187">
        <v>44404</v>
      </c>
      <c r="C713" s="170">
        <v>373503</v>
      </c>
      <c r="D713" s="91" t="s">
        <v>492</v>
      </c>
      <c r="E713" s="188" t="s">
        <v>117</v>
      </c>
      <c r="F713" s="189">
        <v>11219.09</v>
      </c>
      <c r="G713" s="93" t="s">
        <v>1601</v>
      </c>
      <c r="H713" s="190">
        <v>44419</v>
      </c>
      <c r="L713" s="36"/>
    </row>
    <row r="714" spans="1:12" s="2" customFormat="1" ht="24.95" customHeight="1" x14ac:dyDescent="0.25">
      <c r="A714" s="107">
        <v>705</v>
      </c>
      <c r="B714" s="187">
        <v>44392</v>
      </c>
      <c r="C714" s="170" t="s">
        <v>1604</v>
      </c>
      <c r="D714" s="91" t="s">
        <v>1603</v>
      </c>
      <c r="E714" s="188" t="s">
        <v>107</v>
      </c>
      <c r="F714" s="189">
        <v>2573.25</v>
      </c>
      <c r="G714" s="93" t="s">
        <v>1602</v>
      </c>
      <c r="H714" s="190">
        <v>44420</v>
      </c>
      <c r="L714" s="36"/>
    </row>
    <row r="715" spans="1:12" s="2" customFormat="1" ht="24.95" customHeight="1" x14ac:dyDescent="0.25">
      <c r="A715" s="107">
        <v>706</v>
      </c>
      <c r="B715" s="187">
        <v>44392</v>
      </c>
      <c r="C715" s="88" t="s">
        <v>1605</v>
      </c>
      <c r="D715" s="91" t="s">
        <v>1249</v>
      </c>
      <c r="E715" s="188" t="s">
        <v>106</v>
      </c>
      <c r="F715" s="189">
        <v>578.61</v>
      </c>
      <c r="G715" s="93" t="s">
        <v>1608</v>
      </c>
      <c r="H715" s="190">
        <v>44420</v>
      </c>
      <c r="L715" s="36"/>
    </row>
    <row r="716" spans="1:12" s="2" customFormat="1" ht="24.95" customHeight="1" x14ac:dyDescent="0.25">
      <c r="A716" s="107">
        <v>707</v>
      </c>
      <c r="B716" s="187">
        <v>44392</v>
      </c>
      <c r="C716" s="170">
        <v>963666</v>
      </c>
      <c r="D716" s="91" t="s">
        <v>681</v>
      </c>
      <c r="E716" s="188" t="s">
        <v>106</v>
      </c>
      <c r="F716" s="189">
        <v>504</v>
      </c>
      <c r="G716" s="93" t="s">
        <v>1609</v>
      </c>
      <c r="H716" s="190">
        <v>44420</v>
      </c>
      <c r="L716" s="36"/>
    </row>
    <row r="717" spans="1:12" s="2" customFormat="1" ht="24.95" customHeight="1" x14ac:dyDescent="0.25">
      <c r="A717" s="107">
        <v>708</v>
      </c>
      <c r="B717" s="187">
        <v>44392</v>
      </c>
      <c r="C717" s="88" t="s">
        <v>1606</v>
      </c>
      <c r="D717" s="91" t="s">
        <v>481</v>
      </c>
      <c r="E717" s="188" t="s">
        <v>106</v>
      </c>
      <c r="F717" s="189">
        <v>1507.5</v>
      </c>
      <c r="G717" s="93" t="s">
        <v>1610</v>
      </c>
      <c r="H717" s="190">
        <v>44420</v>
      </c>
      <c r="L717" s="36"/>
    </row>
    <row r="718" spans="1:12" s="2" customFormat="1" ht="24.95" customHeight="1" x14ac:dyDescent="0.25">
      <c r="A718" s="107">
        <v>709</v>
      </c>
      <c r="B718" s="187">
        <v>44390</v>
      </c>
      <c r="C718" s="170">
        <v>43816</v>
      </c>
      <c r="D718" s="91" t="s">
        <v>563</v>
      </c>
      <c r="E718" s="188" t="s">
        <v>107</v>
      </c>
      <c r="F718" s="189">
        <v>852</v>
      </c>
      <c r="G718" s="93" t="s">
        <v>1611</v>
      </c>
      <c r="H718" s="190">
        <v>44420</v>
      </c>
      <c r="L718" s="36"/>
    </row>
    <row r="719" spans="1:12" s="2" customFormat="1" ht="24.95" customHeight="1" x14ac:dyDescent="0.25">
      <c r="A719" s="107">
        <v>710</v>
      </c>
      <c r="B719" s="187">
        <v>44392</v>
      </c>
      <c r="C719" s="88" t="s">
        <v>1607</v>
      </c>
      <c r="D719" s="91" t="s">
        <v>521</v>
      </c>
      <c r="E719" s="188" t="s">
        <v>106</v>
      </c>
      <c r="F719" s="189">
        <v>1702.53</v>
      </c>
      <c r="G719" s="93" t="s">
        <v>1612</v>
      </c>
      <c r="H719" s="190">
        <v>44420</v>
      </c>
      <c r="L719" s="36"/>
    </row>
    <row r="720" spans="1:12" s="2" customFormat="1" ht="24.95" customHeight="1" x14ac:dyDescent="0.25">
      <c r="A720" s="107">
        <v>711</v>
      </c>
      <c r="B720" s="187">
        <v>44365</v>
      </c>
      <c r="C720" s="88" t="s">
        <v>1614</v>
      </c>
      <c r="D720" s="91" t="s">
        <v>752</v>
      </c>
      <c r="E720" s="188" t="s">
        <v>106</v>
      </c>
      <c r="F720" s="189">
        <v>1476</v>
      </c>
      <c r="G720" s="93" t="s">
        <v>1613</v>
      </c>
      <c r="H720" s="190">
        <v>44421</v>
      </c>
      <c r="L720" s="36"/>
    </row>
    <row r="721" spans="1:12" s="2" customFormat="1" ht="24.95" customHeight="1" x14ac:dyDescent="0.25">
      <c r="A721" s="107">
        <v>712</v>
      </c>
      <c r="B721" s="187">
        <v>44400</v>
      </c>
      <c r="C721" s="170">
        <v>77976</v>
      </c>
      <c r="D721" s="91" t="s">
        <v>494</v>
      </c>
      <c r="E721" s="188" t="s">
        <v>106</v>
      </c>
      <c r="F721" s="189">
        <v>2469.6</v>
      </c>
      <c r="G721" s="93" t="s">
        <v>1616</v>
      </c>
      <c r="H721" s="190">
        <v>44421</v>
      </c>
      <c r="L721" s="36"/>
    </row>
    <row r="722" spans="1:12" s="2" customFormat="1" ht="24.95" customHeight="1" x14ac:dyDescent="0.25">
      <c r="A722" s="107">
        <v>713</v>
      </c>
      <c r="B722" s="187">
        <v>44393</v>
      </c>
      <c r="C722" s="170">
        <v>21759</v>
      </c>
      <c r="D722" s="91" t="s">
        <v>675</v>
      </c>
      <c r="E722" s="188" t="s">
        <v>107</v>
      </c>
      <c r="F722" s="189">
        <v>1375</v>
      </c>
      <c r="G722" s="93" t="s">
        <v>1617</v>
      </c>
      <c r="H722" s="190">
        <v>44421</v>
      </c>
      <c r="L722" s="36"/>
    </row>
    <row r="723" spans="1:12" s="2" customFormat="1" ht="24.95" customHeight="1" x14ac:dyDescent="0.25">
      <c r="A723" s="107">
        <v>714</v>
      </c>
      <c r="B723" s="187">
        <v>44406</v>
      </c>
      <c r="C723" s="170">
        <v>373927</v>
      </c>
      <c r="D723" s="91" t="s">
        <v>492</v>
      </c>
      <c r="E723" s="188" t="s">
        <v>117</v>
      </c>
      <c r="F723" s="189">
        <v>1390.2</v>
      </c>
      <c r="G723" s="93" t="s">
        <v>1618</v>
      </c>
      <c r="H723" s="190">
        <v>44421</v>
      </c>
      <c r="L723" s="36"/>
    </row>
    <row r="724" spans="1:12" s="2" customFormat="1" ht="24.95" customHeight="1" x14ac:dyDescent="0.25">
      <c r="A724" s="107">
        <v>715</v>
      </c>
      <c r="B724" s="187">
        <v>44391</v>
      </c>
      <c r="C724" s="170" t="s">
        <v>1615</v>
      </c>
      <c r="D724" s="91" t="s">
        <v>486</v>
      </c>
      <c r="E724" s="188" t="s">
        <v>106</v>
      </c>
      <c r="F724" s="189">
        <v>1116.2</v>
      </c>
      <c r="G724" s="93" t="s">
        <v>1619</v>
      </c>
      <c r="H724" s="190">
        <v>44421</v>
      </c>
      <c r="L724" s="36"/>
    </row>
    <row r="725" spans="1:12" s="2" customFormat="1" ht="24.95" customHeight="1" x14ac:dyDescent="0.25">
      <c r="A725" s="107">
        <v>716</v>
      </c>
      <c r="B725" s="187">
        <v>44391</v>
      </c>
      <c r="C725" s="170">
        <v>20395</v>
      </c>
      <c r="D725" s="91" t="s">
        <v>542</v>
      </c>
      <c r="E725" s="188" t="s">
        <v>106</v>
      </c>
      <c r="F725" s="189">
        <v>7428</v>
      </c>
      <c r="G725" s="93" t="s">
        <v>1620</v>
      </c>
      <c r="H725" s="190">
        <v>44421</v>
      </c>
      <c r="L725" s="36"/>
    </row>
    <row r="726" spans="1:12" s="2" customFormat="1" ht="24.95" customHeight="1" x14ac:dyDescent="0.25">
      <c r="A726" s="107">
        <v>717</v>
      </c>
      <c r="B726" s="187">
        <v>44392</v>
      </c>
      <c r="C726" s="170">
        <v>112859</v>
      </c>
      <c r="D726" s="91" t="s">
        <v>1275</v>
      </c>
      <c r="E726" s="188" t="s">
        <v>107</v>
      </c>
      <c r="F726" s="189">
        <v>1890</v>
      </c>
      <c r="G726" s="93" t="s">
        <v>1274</v>
      </c>
      <c r="H726" s="190">
        <v>44424</v>
      </c>
      <c r="L726" s="36"/>
    </row>
    <row r="727" spans="1:12" s="2" customFormat="1" ht="24.95" customHeight="1" x14ac:dyDescent="0.25">
      <c r="A727" s="107">
        <v>718</v>
      </c>
      <c r="B727" s="187">
        <v>44392</v>
      </c>
      <c r="C727" s="170">
        <v>11696</v>
      </c>
      <c r="D727" s="91" t="s">
        <v>538</v>
      </c>
      <c r="E727" s="188" t="s">
        <v>107</v>
      </c>
      <c r="F727" s="189">
        <v>814.92</v>
      </c>
      <c r="G727" s="93" t="s">
        <v>1627</v>
      </c>
      <c r="H727" s="190">
        <v>44424</v>
      </c>
      <c r="L727" s="36"/>
    </row>
    <row r="728" spans="1:12" s="2" customFormat="1" ht="24.95" customHeight="1" x14ac:dyDescent="0.25">
      <c r="A728" s="107">
        <v>719</v>
      </c>
      <c r="B728" s="187">
        <v>44377</v>
      </c>
      <c r="C728" s="88" t="s">
        <v>1622</v>
      </c>
      <c r="D728" s="91" t="s">
        <v>1621</v>
      </c>
      <c r="E728" s="188" t="s">
        <v>107</v>
      </c>
      <c r="F728" s="189">
        <v>4160</v>
      </c>
      <c r="G728" s="93" t="s">
        <v>1628</v>
      </c>
      <c r="H728" s="190">
        <v>44424</v>
      </c>
      <c r="L728" s="36"/>
    </row>
    <row r="729" spans="1:12" s="2" customFormat="1" ht="24.95" customHeight="1" x14ac:dyDescent="0.25">
      <c r="A729" s="107">
        <v>720</v>
      </c>
      <c r="B729" s="187">
        <v>44392</v>
      </c>
      <c r="C729" s="170">
        <v>1361582</v>
      </c>
      <c r="D729" s="91" t="s">
        <v>652</v>
      </c>
      <c r="E729" s="188" t="s">
        <v>107</v>
      </c>
      <c r="F729" s="189">
        <v>539.4</v>
      </c>
      <c r="G729" s="93" t="s">
        <v>1629</v>
      </c>
      <c r="H729" s="190">
        <v>44424</v>
      </c>
      <c r="L729" s="36"/>
    </row>
    <row r="730" spans="1:12" s="2" customFormat="1" ht="24.95" customHeight="1" x14ac:dyDescent="0.25">
      <c r="A730" s="107">
        <v>721</v>
      </c>
      <c r="B730" s="187">
        <v>44362</v>
      </c>
      <c r="C730" s="170" t="s">
        <v>1623</v>
      </c>
      <c r="D730" s="91" t="s">
        <v>1469</v>
      </c>
      <c r="E730" s="188" t="s">
        <v>106</v>
      </c>
      <c r="F730" s="189">
        <v>2123.34</v>
      </c>
      <c r="G730" s="93" t="s">
        <v>1630</v>
      </c>
      <c r="H730" s="190">
        <v>44424</v>
      </c>
      <c r="L730" s="36"/>
    </row>
    <row r="731" spans="1:12" s="2" customFormat="1" ht="24.95" customHeight="1" x14ac:dyDescent="0.25">
      <c r="A731" s="107">
        <v>722</v>
      </c>
      <c r="B731" s="187">
        <v>44392</v>
      </c>
      <c r="C731" s="170">
        <v>88305</v>
      </c>
      <c r="D731" s="91" t="s">
        <v>497</v>
      </c>
      <c r="E731" s="188" t="s">
        <v>107</v>
      </c>
      <c r="F731" s="189">
        <v>573.29999999999995</v>
      </c>
      <c r="G731" s="93" t="s">
        <v>1631</v>
      </c>
      <c r="H731" s="190">
        <v>44424</v>
      </c>
      <c r="L731" s="36"/>
    </row>
    <row r="732" spans="1:12" s="2" customFormat="1" ht="24.95" customHeight="1" x14ac:dyDescent="0.25">
      <c r="A732" s="107">
        <v>723</v>
      </c>
      <c r="B732" s="187">
        <v>44393</v>
      </c>
      <c r="C732" s="88" t="s">
        <v>1625</v>
      </c>
      <c r="D732" s="91" t="s">
        <v>1624</v>
      </c>
      <c r="E732" s="188" t="s">
        <v>106</v>
      </c>
      <c r="F732" s="189">
        <v>7610</v>
      </c>
      <c r="G732" s="93" t="s">
        <v>1632</v>
      </c>
      <c r="H732" s="190">
        <v>44424</v>
      </c>
      <c r="L732" s="36"/>
    </row>
    <row r="733" spans="1:12" s="2" customFormat="1" ht="24.95" customHeight="1" x14ac:dyDescent="0.25">
      <c r="A733" s="107">
        <v>724</v>
      </c>
      <c r="B733" s="187">
        <v>44378</v>
      </c>
      <c r="C733" s="170" t="s">
        <v>1626</v>
      </c>
      <c r="D733" s="91" t="s">
        <v>486</v>
      </c>
      <c r="E733" s="188" t="s">
        <v>106</v>
      </c>
      <c r="F733" s="189">
        <v>1297.5999999999999</v>
      </c>
      <c r="G733" s="93" t="s">
        <v>1633</v>
      </c>
      <c r="H733" s="190">
        <v>44424</v>
      </c>
      <c r="L733" s="36"/>
    </row>
    <row r="734" spans="1:12" s="2" customFormat="1" ht="24.95" customHeight="1" x14ac:dyDescent="0.25">
      <c r="A734" s="107">
        <v>725</v>
      </c>
      <c r="B734" s="187">
        <v>44393</v>
      </c>
      <c r="C734" s="170">
        <v>1486</v>
      </c>
      <c r="D734" s="91" t="s">
        <v>776</v>
      </c>
      <c r="E734" s="188" t="s">
        <v>107</v>
      </c>
      <c r="F734" s="189">
        <v>741</v>
      </c>
      <c r="G734" s="93" t="s">
        <v>1634</v>
      </c>
      <c r="H734" s="190">
        <v>44424</v>
      </c>
      <c r="L734" s="36"/>
    </row>
    <row r="735" spans="1:12" s="2" customFormat="1" ht="24.95" customHeight="1" x14ac:dyDescent="0.25">
      <c r="A735" s="107">
        <v>726</v>
      </c>
      <c r="B735" s="187">
        <v>44363</v>
      </c>
      <c r="C735" s="170">
        <v>199274</v>
      </c>
      <c r="D735" s="91" t="s">
        <v>873</v>
      </c>
      <c r="E735" s="188" t="s">
        <v>106</v>
      </c>
      <c r="F735" s="189">
        <v>3652.5</v>
      </c>
      <c r="G735" s="93" t="s">
        <v>1635</v>
      </c>
      <c r="H735" s="190">
        <v>44424</v>
      </c>
      <c r="L735" s="36"/>
    </row>
    <row r="736" spans="1:12" s="2" customFormat="1" ht="24.95" customHeight="1" x14ac:dyDescent="0.25">
      <c r="A736" s="107">
        <v>727</v>
      </c>
      <c r="B736" s="187">
        <v>44396</v>
      </c>
      <c r="C736" s="170">
        <v>524203</v>
      </c>
      <c r="D736" s="91" t="s">
        <v>479</v>
      </c>
      <c r="E736" s="188" t="s">
        <v>106</v>
      </c>
      <c r="F736" s="189">
        <v>1840</v>
      </c>
      <c r="G736" s="93" t="s">
        <v>1636</v>
      </c>
      <c r="H736" s="190">
        <v>44424</v>
      </c>
      <c r="L736" s="36"/>
    </row>
    <row r="737" spans="1:12" s="2" customFormat="1" ht="24.95" customHeight="1" x14ac:dyDescent="0.25">
      <c r="A737" s="107">
        <v>728</v>
      </c>
      <c r="B737" s="187">
        <v>44397</v>
      </c>
      <c r="C737" s="88" t="s">
        <v>1638</v>
      </c>
      <c r="D737" s="91" t="s">
        <v>484</v>
      </c>
      <c r="E737" s="188" t="s">
        <v>107</v>
      </c>
      <c r="F737" s="189">
        <v>826.8</v>
      </c>
      <c r="G737" s="93" t="s">
        <v>1637</v>
      </c>
      <c r="H737" s="190">
        <v>44425</v>
      </c>
      <c r="L737" s="36"/>
    </row>
    <row r="738" spans="1:12" s="2" customFormat="1" ht="24.95" customHeight="1" x14ac:dyDescent="0.25">
      <c r="A738" s="107">
        <v>729</v>
      </c>
      <c r="B738" s="187">
        <v>44410</v>
      </c>
      <c r="C738" s="170">
        <v>374325</v>
      </c>
      <c r="D738" s="91" t="s">
        <v>492</v>
      </c>
      <c r="E738" s="188" t="s">
        <v>117</v>
      </c>
      <c r="F738" s="189">
        <v>9567.01</v>
      </c>
      <c r="G738" s="93" t="s">
        <v>1639</v>
      </c>
      <c r="H738" s="190">
        <v>44425</v>
      </c>
      <c r="L738" s="36"/>
    </row>
    <row r="739" spans="1:12" s="2" customFormat="1" ht="24.95" customHeight="1" x14ac:dyDescent="0.25">
      <c r="A739" s="107">
        <v>730</v>
      </c>
      <c r="B739" s="187">
        <v>44392</v>
      </c>
      <c r="C739" s="88" t="s">
        <v>1641</v>
      </c>
      <c r="D739" s="91" t="s">
        <v>1603</v>
      </c>
      <c r="E739" s="188" t="s">
        <v>107</v>
      </c>
      <c r="F739" s="189">
        <v>2573.25</v>
      </c>
      <c r="G739" s="93" t="s">
        <v>1640</v>
      </c>
      <c r="H739" s="190">
        <v>44427</v>
      </c>
      <c r="L739" s="36"/>
    </row>
    <row r="740" spans="1:12" s="2" customFormat="1" ht="24.95" customHeight="1" x14ac:dyDescent="0.25">
      <c r="A740" s="107">
        <v>731</v>
      </c>
      <c r="B740" s="187">
        <v>44397</v>
      </c>
      <c r="C740" s="170">
        <v>573084</v>
      </c>
      <c r="D740" s="91" t="s">
        <v>829</v>
      </c>
      <c r="E740" s="188" t="s">
        <v>106</v>
      </c>
      <c r="F740" s="189">
        <v>997.2</v>
      </c>
      <c r="G740" s="93" t="s">
        <v>1644</v>
      </c>
      <c r="H740" s="190">
        <v>44427</v>
      </c>
      <c r="L740" s="36"/>
    </row>
    <row r="741" spans="1:12" s="2" customFormat="1" ht="24.95" customHeight="1" x14ac:dyDescent="0.25">
      <c r="A741" s="107">
        <v>732</v>
      </c>
      <c r="B741" s="187">
        <v>44392</v>
      </c>
      <c r="C741" s="170" t="s">
        <v>1642</v>
      </c>
      <c r="D741" s="91" t="s">
        <v>481</v>
      </c>
      <c r="E741" s="188" t="s">
        <v>106</v>
      </c>
      <c r="F741" s="189">
        <v>1507.5</v>
      </c>
      <c r="G741" s="93" t="s">
        <v>1645</v>
      </c>
      <c r="H741" s="190">
        <v>44427</v>
      </c>
      <c r="L741" s="36"/>
    </row>
    <row r="742" spans="1:12" s="2" customFormat="1" ht="24.95" customHeight="1" x14ac:dyDescent="0.25">
      <c r="A742" s="107">
        <v>733</v>
      </c>
      <c r="B742" s="187">
        <v>44392</v>
      </c>
      <c r="C742" s="88" t="s">
        <v>1643</v>
      </c>
      <c r="D742" s="91" t="s">
        <v>521</v>
      </c>
      <c r="E742" s="188" t="s">
        <v>106</v>
      </c>
      <c r="F742" s="189">
        <v>1702.53</v>
      </c>
      <c r="G742" s="93" t="s">
        <v>1646</v>
      </c>
      <c r="H742" s="190">
        <v>44427</v>
      </c>
      <c r="L742" s="36"/>
    </row>
    <row r="743" spans="1:12" s="2" customFormat="1" ht="24.95" customHeight="1" x14ac:dyDescent="0.25">
      <c r="A743" s="107">
        <v>734</v>
      </c>
      <c r="B743" s="187">
        <v>44372</v>
      </c>
      <c r="C743" s="88" t="s">
        <v>1648</v>
      </c>
      <c r="D743" s="91" t="s">
        <v>752</v>
      </c>
      <c r="E743" s="188" t="s">
        <v>106</v>
      </c>
      <c r="F743" s="189">
        <v>1476</v>
      </c>
      <c r="G743" s="93" t="s">
        <v>1647</v>
      </c>
      <c r="H743" s="190">
        <v>44428</v>
      </c>
      <c r="L743" s="36"/>
    </row>
    <row r="744" spans="1:12" s="2" customFormat="1" ht="24.95" customHeight="1" x14ac:dyDescent="0.25">
      <c r="A744" s="107">
        <v>735</v>
      </c>
      <c r="B744" s="187">
        <v>44383</v>
      </c>
      <c r="C744" s="170" t="s">
        <v>1649</v>
      </c>
      <c r="D744" s="91" t="s">
        <v>638</v>
      </c>
      <c r="E744" s="188" t="s">
        <v>107</v>
      </c>
      <c r="F744" s="189">
        <v>910</v>
      </c>
      <c r="G744" s="93" t="s">
        <v>1651</v>
      </c>
      <c r="H744" s="190">
        <v>44428</v>
      </c>
      <c r="L744" s="36"/>
    </row>
    <row r="745" spans="1:12" s="2" customFormat="1" ht="24.95" customHeight="1" x14ac:dyDescent="0.25">
      <c r="A745" s="107">
        <v>736</v>
      </c>
      <c r="B745" s="187">
        <v>44400</v>
      </c>
      <c r="C745" s="88" t="s">
        <v>1650</v>
      </c>
      <c r="D745" s="91" t="s">
        <v>523</v>
      </c>
      <c r="E745" s="188" t="s">
        <v>106</v>
      </c>
      <c r="F745" s="189">
        <v>3499.65</v>
      </c>
      <c r="G745" s="93" t="s">
        <v>1652</v>
      </c>
      <c r="H745" s="190">
        <v>44428</v>
      </c>
      <c r="L745" s="36"/>
    </row>
    <row r="746" spans="1:12" s="2" customFormat="1" ht="24.95" customHeight="1" x14ac:dyDescent="0.25">
      <c r="A746" s="107">
        <v>737</v>
      </c>
      <c r="B746" s="187">
        <v>44413</v>
      </c>
      <c r="C746" s="170">
        <v>374695</v>
      </c>
      <c r="D746" s="91" t="s">
        <v>492</v>
      </c>
      <c r="E746" s="188" t="s">
        <v>117</v>
      </c>
      <c r="F746" s="189">
        <v>200</v>
      </c>
      <c r="G746" s="93" t="s">
        <v>1653</v>
      </c>
      <c r="H746" s="190">
        <v>44428</v>
      </c>
      <c r="L746" s="36"/>
    </row>
    <row r="747" spans="1:12" s="2" customFormat="1" ht="24.95" customHeight="1" x14ac:dyDescent="0.25">
      <c r="A747" s="107">
        <v>738</v>
      </c>
      <c r="B747" s="187">
        <v>44384</v>
      </c>
      <c r="C747" s="88" t="s">
        <v>1655</v>
      </c>
      <c r="D747" s="91" t="s">
        <v>486</v>
      </c>
      <c r="E747" s="188" t="s">
        <v>106</v>
      </c>
      <c r="F747" s="189">
        <v>1116.2</v>
      </c>
      <c r="G747" s="93" t="s">
        <v>1654</v>
      </c>
      <c r="H747" s="190">
        <v>44431</v>
      </c>
      <c r="L747" s="36"/>
    </row>
    <row r="748" spans="1:12" s="2" customFormat="1" ht="24.95" customHeight="1" x14ac:dyDescent="0.25">
      <c r="A748" s="107">
        <v>739</v>
      </c>
      <c r="B748" s="187">
        <v>44410</v>
      </c>
      <c r="C748" s="88" t="s">
        <v>1656</v>
      </c>
      <c r="D748" s="91" t="s">
        <v>1189</v>
      </c>
      <c r="E748" s="188" t="s">
        <v>106</v>
      </c>
      <c r="F748" s="189">
        <v>1001</v>
      </c>
      <c r="G748" s="93" t="s">
        <v>1657</v>
      </c>
      <c r="H748" s="190">
        <v>44431</v>
      </c>
      <c r="L748" s="36"/>
    </row>
    <row r="749" spans="1:12" s="2" customFormat="1" ht="24.95" customHeight="1" x14ac:dyDescent="0.25">
      <c r="A749" s="107">
        <v>740</v>
      </c>
      <c r="B749" s="187">
        <v>44403</v>
      </c>
      <c r="C749" s="170">
        <v>526424</v>
      </c>
      <c r="D749" s="91" t="s">
        <v>479</v>
      </c>
      <c r="E749" s="188" t="s">
        <v>106</v>
      </c>
      <c r="F749" s="189">
        <v>988</v>
      </c>
      <c r="G749" s="93" t="s">
        <v>1658</v>
      </c>
      <c r="H749" s="190">
        <v>44431</v>
      </c>
      <c r="L749" s="36"/>
    </row>
    <row r="750" spans="1:12" s="2" customFormat="1" ht="24.95" customHeight="1" x14ac:dyDescent="0.25">
      <c r="A750" s="107">
        <v>741</v>
      </c>
      <c r="B750" s="187">
        <v>44414</v>
      </c>
      <c r="C750" s="170">
        <v>374835</v>
      </c>
      <c r="D750" s="91" t="s">
        <v>492</v>
      </c>
      <c r="E750" s="188" t="s">
        <v>117</v>
      </c>
      <c r="F750" s="189">
        <v>1818</v>
      </c>
      <c r="G750" s="93" t="s">
        <v>1659</v>
      </c>
      <c r="H750" s="190">
        <v>44431</v>
      </c>
      <c r="L750" s="36"/>
    </row>
    <row r="751" spans="1:12" s="2" customFormat="1" ht="24.95" customHeight="1" x14ac:dyDescent="0.25">
      <c r="A751" s="107">
        <v>742</v>
      </c>
      <c r="B751" s="187">
        <v>44032</v>
      </c>
      <c r="C751" s="88" t="s">
        <v>1661</v>
      </c>
      <c r="D751" s="91" t="s">
        <v>484</v>
      </c>
      <c r="E751" s="188" t="s">
        <v>107</v>
      </c>
      <c r="F751" s="189">
        <v>826.8</v>
      </c>
      <c r="G751" s="93" t="s">
        <v>1660</v>
      </c>
      <c r="H751" s="190">
        <v>44432</v>
      </c>
      <c r="L751" s="36"/>
    </row>
    <row r="752" spans="1:12" s="2" customFormat="1" ht="24.95" customHeight="1" x14ac:dyDescent="0.25">
      <c r="A752" s="107">
        <v>743</v>
      </c>
      <c r="B752" s="187">
        <v>44378</v>
      </c>
      <c r="C752" s="170">
        <v>62415492</v>
      </c>
      <c r="D752" s="91" t="s">
        <v>590</v>
      </c>
      <c r="E752" s="188" t="s">
        <v>439</v>
      </c>
      <c r="F752" s="189">
        <v>35823.17</v>
      </c>
      <c r="G752" s="93" t="s">
        <v>1662</v>
      </c>
      <c r="H752" s="190">
        <v>44433</v>
      </c>
      <c r="L752" s="36"/>
    </row>
    <row r="753" spans="1:12" s="2" customFormat="1" ht="24.95" customHeight="1" x14ac:dyDescent="0.25">
      <c r="A753" s="107">
        <v>744</v>
      </c>
      <c r="B753" s="187">
        <v>44377</v>
      </c>
      <c r="C753" s="170" t="s">
        <v>1663</v>
      </c>
      <c r="D753" s="91" t="s">
        <v>1249</v>
      </c>
      <c r="E753" s="188" t="s">
        <v>106</v>
      </c>
      <c r="F753" s="189">
        <v>578.78</v>
      </c>
      <c r="G753" s="93" t="s">
        <v>1664</v>
      </c>
      <c r="H753" s="190">
        <v>44433</v>
      </c>
      <c r="L753" s="36"/>
    </row>
    <row r="754" spans="1:12" s="2" customFormat="1" ht="24.95" customHeight="1" x14ac:dyDescent="0.25">
      <c r="A754" s="107">
        <v>745</v>
      </c>
      <c r="B754" s="187">
        <v>44392</v>
      </c>
      <c r="C754" s="88" t="s">
        <v>1666</v>
      </c>
      <c r="D754" s="91" t="s">
        <v>1603</v>
      </c>
      <c r="E754" s="188" t="s">
        <v>107</v>
      </c>
      <c r="F754" s="189">
        <v>2573.25</v>
      </c>
      <c r="G754" s="93" t="s">
        <v>1665</v>
      </c>
      <c r="H754" s="190">
        <v>44434</v>
      </c>
      <c r="L754" s="36"/>
    </row>
    <row r="755" spans="1:12" s="2" customFormat="1" ht="24.95" customHeight="1" x14ac:dyDescent="0.25">
      <c r="A755" s="107">
        <v>746</v>
      </c>
      <c r="B755" s="187">
        <v>44392</v>
      </c>
      <c r="C755" s="170" t="s">
        <v>1667</v>
      </c>
      <c r="D755" s="91" t="s">
        <v>1249</v>
      </c>
      <c r="E755" s="188" t="s">
        <v>106</v>
      </c>
      <c r="F755" s="189">
        <v>578.61</v>
      </c>
      <c r="G755" s="93" t="s">
        <v>1668</v>
      </c>
      <c r="H755" s="190">
        <v>44434</v>
      </c>
      <c r="L755" s="36"/>
    </row>
    <row r="756" spans="1:12" s="2" customFormat="1" ht="24.95" customHeight="1" x14ac:dyDescent="0.25">
      <c r="A756" s="107">
        <v>747</v>
      </c>
      <c r="B756" s="187">
        <v>44419</v>
      </c>
      <c r="C756" s="170">
        <v>375345</v>
      </c>
      <c r="D756" s="91" t="s">
        <v>492</v>
      </c>
      <c r="E756" s="188" t="s">
        <v>117</v>
      </c>
      <c r="F756" s="189">
        <v>1034</v>
      </c>
      <c r="G756" s="93" t="s">
        <v>1669</v>
      </c>
      <c r="H756" s="190">
        <v>44434</v>
      </c>
      <c r="L756" s="36"/>
    </row>
    <row r="757" spans="1:12" s="2" customFormat="1" ht="24.95" customHeight="1" x14ac:dyDescent="0.25">
      <c r="A757" s="107">
        <v>748</v>
      </c>
      <c r="B757" s="187">
        <v>44407</v>
      </c>
      <c r="C757" s="170" t="s">
        <v>1671</v>
      </c>
      <c r="D757" s="91" t="s">
        <v>1283</v>
      </c>
      <c r="E757" s="188" t="s">
        <v>106</v>
      </c>
      <c r="F757" s="189">
        <v>2861.9</v>
      </c>
      <c r="G757" s="93" t="s">
        <v>1670</v>
      </c>
      <c r="H757" s="190">
        <v>44435</v>
      </c>
      <c r="L757" s="36"/>
    </row>
    <row r="758" spans="1:12" s="2" customFormat="1" ht="24.95" customHeight="1" x14ac:dyDescent="0.25">
      <c r="A758" s="107">
        <v>749</v>
      </c>
      <c r="B758" s="187">
        <v>44407</v>
      </c>
      <c r="C758" s="170" t="s">
        <v>1672</v>
      </c>
      <c r="D758" s="91" t="s">
        <v>481</v>
      </c>
      <c r="E758" s="188" t="s">
        <v>106</v>
      </c>
      <c r="F758" s="189">
        <v>2764.4</v>
      </c>
      <c r="G758" s="93" t="s">
        <v>1674</v>
      </c>
      <c r="H758" s="190">
        <v>44435</v>
      </c>
      <c r="L758" s="36"/>
    </row>
    <row r="759" spans="1:12" s="2" customFormat="1" ht="24.95" customHeight="1" x14ac:dyDescent="0.25">
      <c r="A759" s="107">
        <v>750</v>
      </c>
      <c r="B759" s="187">
        <v>44407</v>
      </c>
      <c r="C759" s="88" t="s">
        <v>1673</v>
      </c>
      <c r="D759" s="91" t="s">
        <v>1355</v>
      </c>
      <c r="E759" s="188" t="s">
        <v>106</v>
      </c>
      <c r="F759" s="189">
        <v>2254</v>
      </c>
      <c r="G759" s="93" t="s">
        <v>1675</v>
      </c>
      <c r="H759" s="190">
        <v>44435</v>
      </c>
      <c r="L759" s="36"/>
    </row>
    <row r="760" spans="1:12" s="2" customFormat="1" ht="24.95" customHeight="1" x14ac:dyDescent="0.25">
      <c r="A760" s="107">
        <v>751</v>
      </c>
      <c r="B760" s="187">
        <v>44407</v>
      </c>
      <c r="C760" s="170">
        <v>1199753</v>
      </c>
      <c r="D760" s="91" t="s">
        <v>471</v>
      </c>
      <c r="E760" s="188" t="s">
        <v>106</v>
      </c>
      <c r="F760" s="189">
        <v>757.2</v>
      </c>
      <c r="G760" s="93" t="s">
        <v>470</v>
      </c>
      <c r="H760" s="190">
        <v>44438</v>
      </c>
      <c r="L760" s="36"/>
    </row>
    <row r="761" spans="1:12" s="2" customFormat="1" ht="24.95" customHeight="1" x14ac:dyDescent="0.25">
      <c r="A761" s="107">
        <v>752</v>
      </c>
      <c r="B761" s="187">
        <v>44406</v>
      </c>
      <c r="C761" s="170" t="s">
        <v>1677</v>
      </c>
      <c r="D761" s="91" t="s">
        <v>486</v>
      </c>
      <c r="E761" s="188" t="s">
        <v>106</v>
      </c>
      <c r="F761" s="189">
        <v>1252</v>
      </c>
      <c r="G761" s="93" t="s">
        <v>1676</v>
      </c>
      <c r="H761" s="190">
        <v>44438</v>
      </c>
      <c r="L761" s="36"/>
    </row>
    <row r="762" spans="1:12" s="2" customFormat="1" ht="24.95" customHeight="1" x14ac:dyDescent="0.25">
      <c r="A762" s="107">
        <v>753</v>
      </c>
      <c r="B762" s="187">
        <v>44391</v>
      </c>
      <c r="C762" s="170" t="s">
        <v>1678</v>
      </c>
      <c r="D762" s="91" t="s">
        <v>486</v>
      </c>
      <c r="E762" s="188" t="s">
        <v>106</v>
      </c>
      <c r="F762" s="189">
        <v>1116.2</v>
      </c>
      <c r="G762" s="93" t="s">
        <v>1682</v>
      </c>
      <c r="H762" s="190">
        <v>44438</v>
      </c>
      <c r="L762" s="36"/>
    </row>
    <row r="763" spans="1:12" s="2" customFormat="1" ht="24.95" customHeight="1" x14ac:dyDescent="0.25">
      <c r="A763" s="107">
        <v>754</v>
      </c>
      <c r="B763" s="187">
        <v>44377</v>
      </c>
      <c r="C763" s="88" t="s">
        <v>1679</v>
      </c>
      <c r="D763" s="91" t="s">
        <v>1621</v>
      </c>
      <c r="E763" s="188" t="s">
        <v>107</v>
      </c>
      <c r="F763" s="189">
        <v>4160</v>
      </c>
      <c r="G763" s="93" t="s">
        <v>1683</v>
      </c>
      <c r="H763" s="190">
        <v>44438</v>
      </c>
      <c r="L763" s="36"/>
    </row>
    <row r="764" spans="1:12" s="2" customFormat="1" ht="24.95" customHeight="1" x14ac:dyDescent="0.25">
      <c r="A764" s="107">
        <v>755</v>
      </c>
      <c r="B764" s="187">
        <v>44377</v>
      </c>
      <c r="C764" s="170">
        <v>200256</v>
      </c>
      <c r="D764" s="91" t="s">
        <v>873</v>
      </c>
      <c r="E764" s="188" t="s">
        <v>106</v>
      </c>
      <c r="F764" s="189">
        <v>8160</v>
      </c>
      <c r="G764" s="93" t="s">
        <v>1684</v>
      </c>
      <c r="H764" s="190">
        <v>44438</v>
      </c>
      <c r="L764" s="36"/>
    </row>
    <row r="765" spans="1:12" s="2" customFormat="1" ht="24.95" customHeight="1" x14ac:dyDescent="0.25">
      <c r="A765" s="107">
        <v>756</v>
      </c>
      <c r="B765" s="187">
        <v>44410</v>
      </c>
      <c r="C765" s="170" t="s">
        <v>1680</v>
      </c>
      <c r="D765" s="91" t="s">
        <v>1268</v>
      </c>
      <c r="E765" s="188" t="s">
        <v>107</v>
      </c>
      <c r="F765" s="189">
        <v>134.47</v>
      </c>
      <c r="G765" s="93" t="s">
        <v>1685</v>
      </c>
      <c r="H765" s="190">
        <v>44438</v>
      </c>
      <c r="L765" s="36"/>
    </row>
    <row r="766" spans="1:12" s="2" customFormat="1" ht="24.95" customHeight="1" x14ac:dyDescent="0.25">
      <c r="A766" s="107">
        <v>757</v>
      </c>
      <c r="B766" s="187">
        <v>44409</v>
      </c>
      <c r="C766" s="170">
        <v>200249185</v>
      </c>
      <c r="D766" s="91" t="s">
        <v>620</v>
      </c>
      <c r="E766" s="188" t="s">
        <v>439</v>
      </c>
      <c r="F766" s="189">
        <v>40871.15</v>
      </c>
      <c r="G766" s="93" t="s">
        <v>1686</v>
      </c>
      <c r="H766" s="190">
        <v>44438</v>
      </c>
      <c r="L766" s="36"/>
    </row>
    <row r="767" spans="1:12" s="2" customFormat="1" ht="24.95" customHeight="1" x14ac:dyDescent="0.25">
      <c r="A767" s="107">
        <v>758</v>
      </c>
      <c r="B767" s="187">
        <v>44393</v>
      </c>
      <c r="C767" s="170" t="s">
        <v>1681</v>
      </c>
      <c r="D767" s="91" t="s">
        <v>1624</v>
      </c>
      <c r="E767" s="188" t="s">
        <v>106</v>
      </c>
      <c r="F767" s="189">
        <v>7610</v>
      </c>
      <c r="G767" s="93" t="s">
        <v>1687</v>
      </c>
      <c r="H767" s="190">
        <v>44438</v>
      </c>
      <c r="L767" s="36"/>
    </row>
    <row r="768" spans="1:12" s="2" customFormat="1" ht="24.95" customHeight="1" x14ac:dyDescent="0.25">
      <c r="A768" s="107">
        <v>759</v>
      </c>
      <c r="B768" s="187">
        <v>44410</v>
      </c>
      <c r="C768" s="170">
        <v>90986</v>
      </c>
      <c r="D768" s="91" t="s">
        <v>497</v>
      </c>
      <c r="E768" s="188" t="s">
        <v>107</v>
      </c>
      <c r="F768" s="189">
        <v>573.29999999999995</v>
      </c>
      <c r="G768" s="93" t="s">
        <v>1688</v>
      </c>
      <c r="H768" s="190">
        <v>44438</v>
      </c>
      <c r="L768" s="36"/>
    </row>
    <row r="769" spans="1:12" s="2" customFormat="1" ht="24.95" customHeight="1" x14ac:dyDescent="0.25">
      <c r="A769" s="107">
        <v>760</v>
      </c>
      <c r="B769" s="187">
        <v>44410</v>
      </c>
      <c r="C769" s="170">
        <v>671294</v>
      </c>
      <c r="D769" s="91" t="s">
        <v>481</v>
      </c>
      <c r="E769" s="188" t="s">
        <v>107</v>
      </c>
      <c r="F769" s="189">
        <v>1064.4000000000001</v>
      </c>
      <c r="G769" s="93" t="s">
        <v>1689</v>
      </c>
      <c r="H769" s="190">
        <v>44438</v>
      </c>
      <c r="L769" s="36"/>
    </row>
    <row r="770" spans="1:12" s="2" customFormat="1" ht="24.95" customHeight="1" x14ac:dyDescent="0.25">
      <c r="A770" s="107">
        <v>761</v>
      </c>
      <c r="B770" s="187">
        <v>44407</v>
      </c>
      <c r="C770" s="170">
        <v>146673</v>
      </c>
      <c r="D770" s="91" t="s">
        <v>543</v>
      </c>
      <c r="E770" s="188" t="s">
        <v>106</v>
      </c>
      <c r="F770" s="189">
        <v>735</v>
      </c>
      <c r="G770" s="93" t="s">
        <v>1690</v>
      </c>
      <c r="H770" s="190">
        <v>44438</v>
      </c>
      <c r="L770" s="36"/>
    </row>
    <row r="771" spans="1:12" s="2" customFormat="1" ht="24.95" customHeight="1" x14ac:dyDescent="0.25">
      <c r="A771" s="107">
        <v>762</v>
      </c>
      <c r="B771" s="187">
        <v>44407</v>
      </c>
      <c r="C771" s="170">
        <v>578326</v>
      </c>
      <c r="D771" s="91" t="s">
        <v>829</v>
      </c>
      <c r="E771" s="188" t="s">
        <v>106</v>
      </c>
      <c r="F771" s="189">
        <v>332.4</v>
      </c>
      <c r="G771" s="93" t="s">
        <v>1691</v>
      </c>
      <c r="H771" s="190">
        <v>44438</v>
      </c>
      <c r="L771" s="36"/>
    </row>
    <row r="772" spans="1:12" s="2" customFormat="1" ht="24.95" customHeight="1" x14ac:dyDescent="0.25">
      <c r="A772" s="107">
        <v>763</v>
      </c>
      <c r="B772" s="187">
        <v>44410</v>
      </c>
      <c r="C772" s="170" t="s">
        <v>1693</v>
      </c>
      <c r="D772" s="91" t="s">
        <v>1189</v>
      </c>
      <c r="E772" s="188" t="s">
        <v>106</v>
      </c>
      <c r="F772" s="189">
        <v>1001</v>
      </c>
      <c r="G772" s="93" t="s">
        <v>1692</v>
      </c>
      <c r="H772" s="190">
        <v>44439</v>
      </c>
      <c r="L772" s="36"/>
    </row>
    <row r="773" spans="1:12" s="2" customFormat="1" ht="24.95" customHeight="1" x14ac:dyDescent="0.25">
      <c r="A773" s="107">
        <v>764</v>
      </c>
      <c r="B773" s="187">
        <v>44424</v>
      </c>
      <c r="C773" s="170">
        <v>375996</v>
      </c>
      <c r="D773" s="91" t="s">
        <v>492</v>
      </c>
      <c r="E773" s="188" t="s">
        <v>117</v>
      </c>
      <c r="F773" s="189">
        <v>150</v>
      </c>
      <c r="G773" s="93" t="s">
        <v>1694</v>
      </c>
      <c r="H773" s="190">
        <v>44439</v>
      </c>
      <c r="L773" s="36"/>
    </row>
    <row r="774" spans="1:12" s="2" customFormat="1" ht="24.95" customHeight="1" x14ac:dyDescent="0.25">
      <c r="A774" s="107">
        <v>765</v>
      </c>
      <c r="B774" s="187">
        <v>44435</v>
      </c>
      <c r="C774" s="170">
        <v>328</v>
      </c>
      <c r="D774" s="91" t="s">
        <v>473</v>
      </c>
      <c r="E774" s="188" t="s">
        <v>111</v>
      </c>
      <c r="F774" s="189">
        <v>74038.929999999993</v>
      </c>
      <c r="G774" s="93" t="s">
        <v>472</v>
      </c>
      <c r="H774" s="190">
        <v>44440</v>
      </c>
      <c r="L774" s="36"/>
    </row>
    <row r="775" spans="1:12" s="2" customFormat="1" ht="24.95" customHeight="1" x14ac:dyDescent="0.25">
      <c r="A775" s="107">
        <v>766</v>
      </c>
      <c r="B775" s="187">
        <v>44412</v>
      </c>
      <c r="C775" s="88" t="s">
        <v>1697</v>
      </c>
      <c r="D775" s="91" t="s">
        <v>484</v>
      </c>
      <c r="E775" s="188" t="s">
        <v>107</v>
      </c>
      <c r="F775" s="189">
        <v>4133.33</v>
      </c>
      <c r="G775" s="93" t="s">
        <v>1696</v>
      </c>
      <c r="H775" s="190">
        <v>44440</v>
      </c>
      <c r="L775" s="36"/>
    </row>
    <row r="776" spans="1:12" s="2" customFormat="1" ht="24.95" customHeight="1" x14ac:dyDescent="0.25">
      <c r="A776" s="107">
        <v>767</v>
      </c>
      <c r="B776" s="187">
        <v>44410</v>
      </c>
      <c r="C776" s="170">
        <v>156624</v>
      </c>
      <c r="D776" s="91" t="s">
        <v>829</v>
      </c>
      <c r="E776" s="188" t="s">
        <v>106</v>
      </c>
      <c r="F776" s="189">
        <v>62.8</v>
      </c>
      <c r="G776" s="93" t="s">
        <v>1698</v>
      </c>
      <c r="H776" s="190">
        <v>44440</v>
      </c>
      <c r="L776" s="36"/>
    </row>
    <row r="777" spans="1:12" s="2" customFormat="1" ht="24.95" customHeight="1" x14ac:dyDescent="0.25">
      <c r="A777" s="107">
        <v>768</v>
      </c>
      <c r="B777" s="187">
        <v>44412</v>
      </c>
      <c r="C777" s="170">
        <v>529935</v>
      </c>
      <c r="D777" s="91" t="s">
        <v>479</v>
      </c>
      <c r="E777" s="188" t="s">
        <v>106</v>
      </c>
      <c r="F777" s="189">
        <v>1216</v>
      </c>
      <c r="G777" s="93" t="s">
        <v>1699</v>
      </c>
      <c r="H777" s="190">
        <v>44440</v>
      </c>
      <c r="L777" s="36"/>
    </row>
    <row r="778" spans="1:12" s="2" customFormat="1" ht="24.95" customHeight="1" x14ac:dyDescent="0.25">
      <c r="A778" s="107">
        <v>769</v>
      </c>
      <c r="B778" s="187">
        <v>44425</v>
      </c>
      <c r="C778" s="170">
        <v>376180</v>
      </c>
      <c r="D778" s="91" t="s">
        <v>492</v>
      </c>
      <c r="E778" s="188" t="s">
        <v>117</v>
      </c>
      <c r="F778" s="189">
        <v>7139.07</v>
      </c>
      <c r="G778" s="93" t="s">
        <v>1700</v>
      </c>
      <c r="H778" s="190">
        <v>44440</v>
      </c>
      <c r="L778" s="36"/>
    </row>
    <row r="779" spans="1:12" s="2" customFormat="1" ht="24.95" customHeight="1" x14ac:dyDescent="0.25">
      <c r="A779" s="107">
        <v>770</v>
      </c>
      <c r="B779" s="187">
        <v>44411</v>
      </c>
      <c r="C779" s="170">
        <v>7150</v>
      </c>
      <c r="D779" s="91" t="s">
        <v>1702</v>
      </c>
      <c r="E779" s="188" t="s">
        <v>107</v>
      </c>
      <c r="F779" s="189">
        <v>1088.6400000000001</v>
      </c>
      <c r="G779" s="93" t="s">
        <v>1701</v>
      </c>
      <c r="H779" s="190">
        <v>44441</v>
      </c>
      <c r="L779" s="36"/>
    </row>
    <row r="780" spans="1:12" s="2" customFormat="1" ht="24.95" customHeight="1" x14ac:dyDescent="0.25">
      <c r="A780" s="107">
        <v>771</v>
      </c>
      <c r="B780" s="187">
        <v>44392</v>
      </c>
      <c r="C780" s="170" t="s">
        <v>1703</v>
      </c>
      <c r="D780" s="91" t="s">
        <v>1603</v>
      </c>
      <c r="E780" s="188" t="s">
        <v>107</v>
      </c>
      <c r="F780" s="189">
        <v>2573.25</v>
      </c>
      <c r="G780" s="93" t="s">
        <v>1705</v>
      </c>
      <c r="H780" s="190">
        <v>44441</v>
      </c>
      <c r="L780" s="36"/>
    </row>
    <row r="781" spans="1:12" s="2" customFormat="1" ht="24.95" customHeight="1" x14ac:dyDescent="0.25">
      <c r="A781" s="107">
        <v>772</v>
      </c>
      <c r="B781" s="187">
        <v>44413</v>
      </c>
      <c r="C781" s="170" t="s">
        <v>1704</v>
      </c>
      <c r="D781" s="91" t="s">
        <v>1283</v>
      </c>
      <c r="E781" s="188" t="s">
        <v>106</v>
      </c>
      <c r="F781" s="189">
        <v>2861.9</v>
      </c>
      <c r="G781" s="93" t="s">
        <v>1706</v>
      </c>
      <c r="H781" s="190">
        <v>44441</v>
      </c>
      <c r="L781" s="36"/>
    </row>
    <row r="782" spans="1:12" s="2" customFormat="1" ht="24.95" customHeight="1" x14ac:dyDescent="0.25">
      <c r="A782" s="107">
        <v>773</v>
      </c>
      <c r="B782" s="187">
        <v>44426</v>
      </c>
      <c r="C782" s="170">
        <v>376344</v>
      </c>
      <c r="D782" s="91" t="s">
        <v>492</v>
      </c>
      <c r="E782" s="188" t="s">
        <v>117</v>
      </c>
      <c r="F782" s="189">
        <v>1090.2</v>
      </c>
      <c r="G782" s="93" t="s">
        <v>1707</v>
      </c>
      <c r="H782" s="190">
        <v>44441</v>
      </c>
      <c r="L782" s="36"/>
    </row>
    <row r="783" spans="1:12" s="2" customFormat="1" ht="24.95" customHeight="1" x14ac:dyDescent="0.25">
      <c r="A783" s="107">
        <v>774</v>
      </c>
      <c r="B783" s="187">
        <v>44413</v>
      </c>
      <c r="C783" s="170">
        <v>44342</v>
      </c>
      <c r="D783" s="91" t="s">
        <v>563</v>
      </c>
      <c r="E783" s="188" t="s">
        <v>107</v>
      </c>
      <c r="F783" s="189">
        <v>852</v>
      </c>
      <c r="G783" s="93" t="s">
        <v>1708</v>
      </c>
      <c r="H783" s="190">
        <v>44441</v>
      </c>
      <c r="L783" s="36"/>
    </row>
    <row r="784" spans="1:12" s="2" customFormat="1" ht="24.95" customHeight="1" x14ac:dyDescent="0.25">
      <c r="A784" s="107">
        <v>775</v>
      </c>
      <c r="B784" s="187">
        <v>44414</v>
      </c>
      <c r="C784" s="88" t="s">
        <v>1710</v>
      </c>
      <c r="D784" s="91" t="s">
        <v>481</v>
      </c>
      <c r="E784" s="188" t="s">
        <v>107</v>
      </c>
      <c r="F784" s="189">
        <v>504</v>
      </c>
      <c r="G784" s="93" t="s">
        <v>1709</v>
      </c>
      <c r="H784" s="190">
        <v>44442</v>
      </c>
      <c r="L784" s="36"/>
    </row>
    <row r="785" spans="1:12" s="2" customFormat="1" ht="24.95" customHeight="1" x14ac:dyDescent="0.25">
      <c r="A785" s="107">
        <v>776</v>
      </c>
      <c r="B785" s="187">
        <v>44407</v>
      </c>
      <c r="C785" s="170" t="s">
        <v>1711</v>
      </c>
      <c r="D785" s="91" t="s">
        <v>1283</v>
      </c>
      <c r="E785" s="188" t="s">
        <v>106</v>
      </c>
      <c r="F785" s="189">
        <v>2861.05</v>
      </c>
      <c r="G785" s="93" t="s">
        <v>1716</v>
      </c>
      <c r="H785" s="190">
        <v>44442</v>
      </c>
      <c r="L785" s="36"/>
    </row>
    <row r="786" spans="1:12" s="2" customFormat="1" ht="24.95" customHeight="1" x14ac:dyDescent="0.25">
      <c r="A786" s="107">
        <v>777</v>
      </c>
      <c r="B786" s="187">
        <v>44400</v>
      </c>
      <c r="C786" s="170" t="s">
        <v>1712</v>
      </c>
      <c r="D786" s="91" t="s">
        <v>523</v>
      </c>
      <c r="E786" s="188" t="s">
        <v>106</v>
      </c>
      <c r="F786" s="189">
        <v>3499.65</v>
      </c>
      <c r="G786" s="93" t="s">
        <v>1717</v>
      </c>
      <c r="H786" s="190">
        <v>44442</v>
      </c>
      <c r="L786" s="36"/>
    </row>
    <row r="787" spans="1:12" s="2" customFormat="1" ht="24.95" customHeight="1" x14ac:dyDescent="0.25">
      <c r="A787" s="107">
        <v>778</v>
      </c>
      <c r="B787" s="187">
        <v>44412</v>
      </c>
      <c r="C787" s="88" t="s">
        <v>1713</v>
      </c>
      <c r="D787" s="91" t="s">
        <v>486</v>
      </c>
      <c r="E787" s="188" t="s">
        <v>106</v>
      </c>
      <c r="F787" s="189">
        <v>365.8</v>
      </c>
      <c r="G787" s="93" t="s">
        <v>1718</v>
      </c>
      <c r="H787" s="190">
        <v>44442</v>
      </c>
      <c r="L787" s="36"/>
    </row>
    <row r="788" spans="1:12" s="2" customFormat="1" ht="24.95" customHeight="1" x14ac:dyDescent="0.25">
      <c r="A788" s="107">
        <v>779</v>
      </c>
      <c r="B788" s="187">
        <v>44412</v>
      </c>
      <c r="C788" s="170">
        <v>1309</v>
      </c>
      <c r="D788" s="91" t="s">
        <v>491</v>
      </c>
      <c r="E788" s="188" t="s">
        <v>111</v>
      </c>
      <c r="F788" s="189">
        <v>59721.09</v>
      </c>
      <c r="G788" s="93" t="s">
        <v>1719</v>
      </c>
      <c r="H788" s="190">
        <v>44442</v>
      </c>
      <c r="L788" s="36"/>
    </row>
    <row r="789" spans="1:12" s="2" customFormat="1" ht="24.95" customHeight="1" x14ac:dyDescent="0.25">
      <c r="A789" s="107">
        <v>780</v>
      </c>
      <c r="B789" s="187">
        <v>44407</v>
      </c>
      <c r="C789" s="88" t="s">
        <v>1714</v>
      </c>
      <c r="D789" s="91" t="s">
        <v>481</v>
      </c>
      <c r="E789" s="188" t="s">
        <v>106</v>
      </c>
      <c r="F789" s="189">
        <v>2764.4</v>
      </c>
      <c r="G789" s="93" t="s">
        <v>1720</v>
      </c>
      <c r="H789" s="190">
        <v>44442</v>
      </c>
      <c r="L789" s="36"/>
    </row>
    <row r="790" spans="1:12" s="2" customFormat="1" ht="24.95" customHeight="1" x14ac:dyDescent="0.25">
      <c r="A790" s="107">
        <v>781</v>
      </c>
      <c r="B790" s="187">
        <v>44407</v>
      </c>
      <c r="C790" s="88" t="s">
        <v>1715</v>
      </c>
      <c r="D790" s="91" t="s">
        <v>1355</v>
      </c>
      <c r="E790" s="188" t="s">
        <v>106</v>
      </c>
      <c r="F790" s="189">
        <v>2254</v>
      </c>
      <c r="G790" s="93" t="s">
        <v>1721</v>
      </c>
      <c r="H790" s="190">
        <v>44442</v>
      </c>
      <c r="L790" s="36"/>
    </row>
    <row r="791" spans="1:12" s="2" customFormat="1" ht="24.95" customHeight="1" x14ac:dyDescent="0.25">
      <c r="A791" s="107">
        <v>782</v>
      </c>
      <c r="B791" s="187">
        <v>44428</v>
      </c>
      <c r="C791" s="170">
        <v>376695</v>
      </c>
      <c r="D791" s="91" t="s">
        <v>492</v>
      </c>
      <c r="E791" s="188" t="s">
        <v>117</v>
      </c>
      <c r="F791" s="189">
        <v>200</v>
      </c>
      <c r="G791" s="93" t="s">
        <v>1722</v>
      </c>
      <c r="H791" s="190">
        <v>44445</v>
      </c>
      <c r="L791" s="36"/>
    </row>
    <row r="792" spans="1:12" s="2" customFormat="1" ht="24.95" customHeight="1" x14ac:dyDescent="0.25">
      <c r="A792" s="107">
        <v>783</v>
      </c>
      <c r="B792" s="187">
        <v>44413</v>
      </c>
      <c r="C792" s="88" t="s">
        <v>1723</v>
      </c>
      <c r="D792" s="91" t="s">
        <v>486</v>
      </c>
      <c r="E792" s="188" t="s">
        <v>106</v>
      </c>
      <c r="F792" s="189">
        <v>849.4</v>
      </c>
      <c r="G792" s="93" t="s">
        <v>1726</v>
      </c>
      <c r="H792" s="190">
        <v>44445</v>
      </c>
      <c r="L792" s="36"/>
    </row>
    <row r="793" spans="1:12" s="2" customFormat="1" ht="24.95" customHeight="1" x14ac:dyDescent="0.25">
      <c r="A793" s="107">
        <v>784</v>
      </c>
      <c r="B793" s="187">
        <v>44414</v>
      </c>
      <c r="C793" s="170">
        <v>59893</v>
      </c>
      <c r="D793" s="91" t="s">
        <v>644</v>
      </c>
      <c r="E793" s="188" t="s">
        <v>107</v>
      </c>
      <c r="F793" s="189">
        <v>1620</v>
      </c>
      <c r="G793" s="93" t="s">
        <v>1727</v>
      </c>
      <c r="H793" s="190">
        <v>44445</v>
      </c>
      <c r="L793" s="36"/>
    </row>
    <row r="794" spans="1:12" s="2" customFormat="1" ht="24.95" customHeight="1" x14ac:dyDescent="0.25">
      <c r="A794" s="107">
        <v>785</v>
      </c>
      <c r="B794" s="187">
        <v>44410</v>
      </c>
      <c r="C794" s="170" t="s">
        <v>1724</v>
      </c>
      <c r="D794" s="91" t="s">
        <v>1268</v>
      </c>
      <c r="E794" s="188" t="s">
        <v>107</v>
      </c>
      <c r="F794" s="189">
        <v>134.47</v>
      </c>
      <c r="G794" s="93" t="s">
        <v>1728</v>
      </c>
      <c r="H794" s="190">
        <v>44445</v>
      </c>
      <c r="L794" s="36"/>
    </row>
    <row r="795" spans="1:12" s="2" customFormat="1" ht="24.95" customHeight="1" x14ac:dyDescent="0.25">
      <c r="A795" s="107">
        <v>786</v>
      </c>
      <c r="B795" s="187">
        <v>44410</v>
      </c>
      <c r="C795" s="170">
        <v>65428</v>
      </c>
      <c r="D795" s="91" t="s">
        <v>556</v>
      </c>
      <c r="E795" s="188" t="s">
        <v>106</v>
      </c>
      <c r="F795" s="189">
        <v>4200</v>
      </c>
      <c r="G795" s="93" t="s">
        <v>1729</v>
      </c>
      <c r="H795" s="190">
        <v>44445</v>
      </c>
      <c r="L795" s="36"/>
    </row>
    <row r="796" spans="1:12" s="2" customFormat="1" ht="24.95" customHeight="1" x14ac:dyDescent="0.25">
      <c r="A796" s="107">
        <v>787</v>
      </c>
      <c r="B796" s="187">
        <v>44412</v>
      </c>
      <c r="C796" s="170">
        <v>9025</v>
      </c>
      <c r="D796" s="91" t="s">
        <v>1730</v>
      </c>
      <c r="E796" s="188" t="s">
        <v>107</v>
      </c>
      <c r="F796" s="189">
        <v>264</v>
      </c>
      <c r="G796" s="93" t="s">
        <v>1725</v>
      </c>
      <c r="H796" s="190">
        <v>44445</v>
      </c>
      <c r="L796" s="36"/>
    </row>
    <row r="797" spans="1:12" s="2" customFormat="1" ht="24.95" customHeight="1" x14ac:dyDescent="0.25">
      <c r="A797" s="107">
        <v>788</v>
      </c>
      <c r="B797" s="187">
        <v>44417</v>
      </c>
      <c r="C797" s="170">
        <v>1201774</v>
      </c>
      <c r="D797" s="91" t="s">
        <v>471</v>
      </c>
      <c r="E797" s="188" t="s">
        <v>106</v>
      </c>
      <c r="F797" s="189">
        <v>757.2</v>
      </c>
      <c r="G797" s="93" t="s">
        <v>470</v>
      </c>
      <c r="H797" s="190">
        <v>44447</v>
      </c>
      <c r="L797" s="36"/>
    </row>
    <row r="798" spans="1:12" s="2" customFormat="1" ht="24.95" customHeight="1" x14ac:dyDescent="0.25">
      <c r="A798" s="107">
        <v>789</v>
      </c>
      <c r="B798" s="187">
        <v>44410</v>
      </c>
      <c r="C798" s="170" t="s">
        <v>1732</v>
      </c>
      <c r="D798" s="91" t="s">
        <v>1189</v>
      </c>
      <c r="E798" s="188" t="s">
        <v>106</v>
      </c>
      <c r="F798" s="189">
        <v>1001</v>
      </c>
      <c r="G798" s="93" t="s">
        <v>1731</v>
      </c>
      <c r="H798" s="190">
        <v>44447</v>
      </c>
      <c r="L798" s="36"/>
    </row>
    <row r="799" spans="1:12" s="2" customFormat="1" ht="24.95" customHeight="1" x14ac:dyDescent="0.25">
      <c r="A799" s="107">
        <v>790</v>
      </c>
      <c r="B799" s="187">
        <v>44412</v>
      </c>
      <c r="C799" s="170" t="s">
        <v>1733</v>
      </c>
      <c r="D799" s="91" t="s">
        <v>484</v>
      </c>
      <c r="E799" s="188" t="s">
        <v>107</v>
      </c>
      <c r="F799" s="189">
        <v>4133.33</v>
      </c>
      <c r="G799" s="93" t="s">
        <v>1734</v>
      </c>
      <c r="H799" s="190">
        <v>44447</v>
      </c>
      <c r="L799" s="36"/>
    </row>
    <row r="800" spans="1:12" s="2" customFormat="1" ht="24.95" customHeight="1" x14ac:dyDescent="0.25">
      <c r="A800" s="107">
        <v>791</v>
      </c>
      <c r="B800" s="187">
        <v>44413</v>
      </c>
      <c r="C800" s="170" t="s">
        <v>1736</v>
      </c>
      <c r="D800" s="91" t="s">
        <v>1283</v>
      </c>
      <c r="E800" s="188" t="s">
        <v>106</v>
      </c>
      <c r="F800" s="189">
        <v>2861.05</v>
      </c>
      <c r="G800" s="93" t="s">
        <v>1735</v>
      </c>
      <c r="H800" s="190">
        <v>44448</v>
      </c>
      <c r="L800" s="36"/>
    </row>
    <row r="801" spans="1:12" s="2" customFormat="1" ht="24.95" customHeight="1" x14ac:dyDescent="0.25">
      <c r="A801" s="107">
        <v>792</v>
      </c>
      <c r="B801" s="187">
        <v>44392</v>
      </c>
      <c r="C801" s="88" t="s">
        <v>1737</v>
      </c>
      <c r="D801" s="91" t="s">
        <v>1249</v>
      </c>
      <c r="E801" s="188" t="s">
        <v>106</v>
      </c>
      <c r="F801" s="189">
        <v>578.78</v>
      </c>
      <c r="G801" s="93" t="s">
        <v>1739</v>
      </c>
      <c r="H801" s="190">
        <v>44448</v>
      </c>
      <c r="L801" s="36"/>
    </row>
    <row r="802" spans="1:12" s="2" customFormat="1" ht="24.95" customHeight="1" x14ac:dyDescent="0.25">
      <c r="A802" s="107">
        <v>793</v>
      </c>
      <c r="B802" s="187">
        <v>44433</v>
      </c>
      <c r="C802" s="170">
        <v>377259</v>
      </c>
      <c r="D802" s="91" t="s">
        <v>492</v>
      </c>
      <c r="E802" s="188" t="s">
        <v>117</v>
      </c>
      <c r="F802" s="189">
        <v>1365.2</v>
      </c>
      <c r="G802" s="93" t="s">
        <v>1740</v>
      </c>
      <c r="H802" s="190">
        <v>44448</v>
      </c>
      <c r="L802" s="36"/>
    </row>
    <row r="803" spans="1:12" s="2" customFormat="1" ht="24.95" customHeight="1" x14ac:dyDescent="0.25">
      <c r="A803" s="107">
        <v>794</v>
      </c>
      <c r="B803" s="187">
        <v>44413</v>
      </c>
      <c r="C803" s="170" t="s">
        <v>1738</v>
      </c>
      <c r="D803" s="91" t="s">
        <v>563</v>
      </c>
      <c r="E803" s="188" t="s">
        <v>107</v>
      </c>
      <c r="F803" s="189">
        <v>852</v>
      </c>
      <c r="G803" s="93" t="s">
        <v>1741</v>
      </c>
      <c r="H803" s="190">
        <v>44448</v>
      </c>
      <c r="L803" s="36"/>
    </row>
    <row r="804" spans="1:12" s="2" customFormat="1" ht="24.95" customHeight="1" x14ac:dyDescent="0.25">
      <c r="A804" s="107">
        <v>795</v>
      </c>
      <c r="B804" s="187">
        <v>44411</v>
      </c>
      <c r="C804" s="170">
        <v>7179</v>
      </c>
      <c r="D804" s="91" t="s">
        <v>609</v>
      </c>
      <c r="E804" s="188" t="s">
        <v>111</v>
      </c>
      <c r="F804" s="189">
        <v>98115.63</v>
      </c>
      <c r="G804" s="93" t="s">
        <v>610</v>
      </c>
      <c r="H804" s="190">
        <v>44449</v>
      </c>
      <c r="L804" s="36"/>
    </row>
    <row r="805" spans="1:12" s="2" customFormat="1" ht="24.95" customHeight="1" x14ac:dyDescent="0.25">
      <c r="A805" s="107">
        <v>796</v>
      </c>
      <c r="B805" s="187">
        <v>44419</v>
      </c>
      <c r="C805" s="170">
        <v>12041</v>
      </c>
      <c r="D805" s="91" t="s">
        <v>538</v>
      </c>
      <c r="E805" s="188" t="s">
        <v>107</v>
      </c>
      <c r="F805" s="189">
        <v>620</v>
      </c>
      <c r="G805" s="93" t="s">
        <v>1742</v>
      </c>
      <c r="H805" s="190">
        <v>44449</v>
      </c>
      <c r="L805" s="36"/>
    </row>
    <row r="806" spans="1:12" s="2" customFormat="1" ht="24.95" customHeight="1" x14ac:dyDescent="0.25">
      <c r="A806" s="107">
        <v>797</v>
      </c>
      <c r="B806" s="187">
        <v>44407</v>
      </c>
      <c r="C806" s="88" t="s">
        <v>1743</v>
      </c>
      <c r="D806" s="91" t="s">
        <v>1283</v>
      </c>
      <c r="E806" s="188" t="s">
        <v>106</v>
      </c>
      <c r="F806" s="189">
        <v>2861.05</v>
      </c>
      <c r="G806" s="93" t="s">
        <v>1749</v>
      </c>
      <c r="H806" s="190">
        <v>44449</v>
      </c>
      <c r="L806" s="36"/>
    </row>
    <row r="807" spans="1:12" s="2" customFormat="1" ht="24.95" customHeight="1" x14ac:dyDescent="0.25">
      <c r="A807" s="107">
        <v>798</v>
      </c>
      <c r="B807" s="187">
        <v>44419</v>
      </c>
      <c r="C807" s="88" t="s">
        <v>1744</v>
      </c>
      <c r="D807" s="91" t="s">
        <v>486</v>
      </c>
      <c r="E807" s="188" t="s">
        <v>106</v>
      </c>
      <c r="F807" s="189">
        <v>1350.65</v>
      </c>
      <c r="G807" s="93" t="s">
        <v>1750</v>
      </c>
      <c r="H807" s="190">
        <v>44449</v>
      </c>
      <c r="L807" s="36"/>
    </row>
    <row r="808" spans="1:12" s="2" customFormat="1" ht="24.95" customHeight="1" x14ac:dyDescent="0.25">
      <c r="A808" s="107">
        <v>799</v>
      </c>
      <c r="B808" s="187">
        <v>44419</v>
      </c>
      <c r="C808" s="170" t="s">
        <v>1745</v>
      </c>
      <c r="D808" s="91" t="s">
        <v>486</v>
      </c>
      <c r="E808" s="188" t="s">
        <v>106</v>
      </c>
      <c r="F808" s="189">
        <v>1861.43</v>
      </c>
      <c r="G808" s="93" t="s">
        <v>1751</v>
      </c>
      <c r="H808" s="190">
        <v>44449</v>
      </c>
      <c r="L808" s="36"/>
    </row>
    <row r="809" spans="1:12" s="2" customFormat="1" ht="24.95" customHeight="1" x14ac:dyDescent="0.25">
      <c r="A809" s="107">
        <v>800</v>
      </c>
      <c r="B809" s="187">
        <v>44407</v>
      </c>
      <c r="C809" s="170" t="s">
        <v>1746</v>
      </c>
      <c r="D809" s="91" t="s">
        <v>481</v>
      </c>
      <c r="E809" s="188" t="s">
        <v>106</v>
      </c>
      <c r="F809" s="189">
        <v>2764.4</v>
      </c>
      <c r="G809" s="93" t="s">
        <v>1752</v>
      </c>
      <c r="H809" s="190">
        <v>44449</v>
      </c>
      <c r="L809" s="36"/>
    </row>
    <row r="810" spans="1:12" s="2" customFormat="1" ht="24.95" customHeight="1" x14ac:dyDescent="0.25">
      <c r="A810" s="107">
        <v>801</v>
      </c>
      <c r="B810" s="187">
        <v>44414</v>
      </c>
      <c r="C810" s="170" t="s">
        <v>1747</v>
      </c>
      <c r="D810" s="91" t="s">
        <v>481</v>
      </c>
      <c r="E810" s="188" t="s">
        <v>107</v>
      </c>
      <c r="F810" s="189">
        <v>504</v>
      </c>
      <c r="G810" s="93" t="s">
        <v>1753</v>
      </c>
      <c r="H810" s="190">
        <v>44449</v>
      </c>
      <c r="L810" s="36"/>
    </row>
    <row r="811" spans="1:12" s="2" customFormat="1" ht="24.95" customHeight="1" x14ac:dyDescent="0.25">
      <c r="A811" s="107">
        <v>802</v>
      </c>
      <c r="B811" s="187">
        <v>44407</v>
      </c>
      <c r="C811" s="170" t="s">
        <v>1748</v>
      </c>
      <c r="D811" s="91" t="s">
        <v>1355</v>
      </c>
      <c r="E811" s="188" t="s">
        <v>106</v>
      </c>
      <c r="F811" s="189">
        <v>2254</v>
      </c>
      <c r="G811" s="93" t="s">
        <v>1754</v>
      </c>
      <c r="H811" s="190">
        <v>44449</v>
      </c>
      <c r="L811" s="36"/>
    </row>
    <row r="812" spans="1:12" s="2" customFormat="1" ht="24.95" customHeight="1" x14ac:dyDescent="0.25">
      <c r="A812" s="107">
        <v>803</v>
      </c>
      <c r="B812" s="187">
        <v>44421</v>
      </c>
      <c r="C812" s="170">
        <v>1203157</v>
      </c>
      <c r="D812" s="91" t="s">
        <v>471</v>
      </c>
      <c r="E812" s="188" t="s">
        <v>106</v>
      </c>
      <c r="F812" s="189">
        <v>757.2</v>
      </c>
      <c r="G812" s="93" t="s">
        <v>470</v>
      </c>
      <c r="H812" s="190">
        <v>44452</v>
      </c>
      <c r="L812" s="36"/>
    </row>
    <row r="813" spans="1:12" s="2" customFormat="1" ht="24.95" customHeight="1" x14ac:dyDescent="0.25">
      <c r="A813" s="107">
        <v>804</v>
      </c>
      <c r="B813" s="187">
        <v>44435</v>
      </c>
      <c r="C813" s="170">
        <v>377428</v>
      </c>
      <c r="D813" s="91" t="s">
        <v>492</v>
      </c>
      <c r="E813" s="188" t="s">
        <v>117</v>
      </c>
      <c r="F813" s="189">
        <v>10198.120000000001</v>
      </c>
      <c r="G813" s="93" t="s">
        <v>1755</v>
      </c>
      <c r="H813" s="190">
        <v>44452</v>
      </c>
      <c r="L813" s="36"/>
    </row>
    <row r="814" spans="1:12" s="2" customFormat="1" ht="24.95" customHeight="1" x14ac:dyDescent="0.25">
      <c r="A814" s="107">
        <v>805</v>
      </c>
      <c r="B814" s="187">
        <v>44420</v>
      </c>
      <c r="C814" s="170">
        <v>320</v>
      </c>
      <c r="D814" s="91" t="s">
        <v>829</v>
      </c>
      <c r="E814" s="188" t="s">
        <v>106</v>
      </c>
      <c r="F814" s="189">
        <v>62.8</v>
      </c>
      <c r="G814" s="93" t="s">
        <v>1759</v>
      </c>
      <c r="H814" s="190">
        <v>44452</v>
      </c>
      <c r="L814" s="36"/>
    </row>
    <row r="815" spans="1:12" s="2" customFormat="1" ht="24.95" customHeight="1" x14ac:dyDescent="0.25">
      <c r="A815" s="107">
        <v>806</v>
      </c>
      <c r="B815" s="187">
        <v>44406</v>
      </c>
      <c r="C815" s="170" t="s">
        <v>1756</v>
      </c>
      <c r="D815" s="91" t="s">
        <v>486</v>
      </c>
      <c r="E815" s="188" t="s">
        <v>106</v>
      </c>
      <c r="F815" s="189">
        <v>1252</v>
      </c>
      <c r="G815" s="93" t="s">
        <v>1760</v>
      </c>
      <c r="H815" s="190">
        <v>44452</v>
      </c>
      <c r="L815" s="36"/>
    </row>
    <row r="816" spans="1:12" s="2" customFormat="1" ht="24.95" customHeight="1" x14ac:dyDescent="0.25">
      <c r="A816" s="107">
        <v>807</v>
      </c>
      <c r="B816" s="187">
        <v>44421</v>
      </c>
      <c r="C816" s="170">
        <v>582508</v>
      </c>
      <c r="D816" s="91" t="s">
        <v>829</v>
      </c>
      <c r="E816" s="188" t="s">
        <v>106</v>
      </c>
      <c r="F816" s="189">
        <v>332.4</v>
      </c>
      <c r="G816" s="93" t="s">
        <v>1761</v>
      </c>
      <c r="H816" s="190">
        <v>44452</v>
      </c>
      <c r="L816" s="36"/>
    </row>
    <row r="817" spans="1:12" s="2" customFormat="1" ht="24.95" customHeight="1" x14ac:dyDescent="0.25">
      <c r="A817" s="107">
        <v>808</v>
      </c>
      <c r="B817" s="187">
        <v>44406</v>
      </c>
      <c r="C817" s="170">
        <v>156458</v>
      </c>
      <c r="D817" s="91" t="s">
        <v>829</v>
      </c>
      <c r="E817" s="188" t="s">
        <v>106</v>
      </c>
      <c r="F817" s="189">
        <v>500</v>
      </c>
      <c r="G817" s="93" t="s">
        <v>1762</v>
      </c>
      <c r="H817" s="190">
        <v>44452</v>
      </c>
      <c r="L817" s="36"/>
    </row>
    <row r="818" spans="1:12" s="2" customFormat="1" ht="24.95" customHeight="1" x14ac:dyDescent="0.25">
      <c r="A818" s="107">
        <v>809</v>
      </c>
      <c r="B818" s="187">
        <v>44410</v>
      </c>
      <c r="C818" s="170" t="s">
        <v>1757</v>
      </c>
      <c r="D818" s="91" t="s">
        <v>1268</v>
      </c>
      <c r="E818" s="188" t="s">
        <v>107</v>
      </c>
      <c r="F818" s="189">
        <v>134.47</v>
      </c>
      <c r="G818" s="93" t="s">
        <v>1763</v>
      </c>
      <c r="H818" s="190">
        <v>44452</v>
      </c>
      <c r="L818" s="36"/>
    </row>
    <row r="819" spans="1:12" s="2" customFormat="1" ht="24.95" customHeight="1" x14ac:dyDescent="0.25">
      <c r="A819" s="107">
        <v>810</v>
      </c>
      <c r="B819" s="187">
        <v>44424</v>
      </c>
      <c r="C819" s="170" t="s">
        <v>1758</v>
      </c>
      <c r="D819" s="91" t="s">
        <v>1268</v>
      </c>
      <c r="E819" s="188" t="s">
        <v>107</v>
      </c>
      <c r="F819" s="189">
        <v>806.82</v>
      </c>
      <c r="G819" s="93" t="s">
        <v>1764</v>
      </c>
      <c r="H819" s="190">
        <v>44452</v>
      </c>
      <c r="L819" s="36"/>
    </row>
    <row r="820" spans="1:12" s="2" customFormat="1" ht="24.95" customHeight="1" x14ac:dyDescent="0.25">
      <c r="A820" s="107">
        <v>811</v>
      </c>
      <c r="B820" s="187">
        <v>44424</v>
      </c>
      <c r="C820" s="170">
        <v>676515</v>
      </c>
      <c r="D820" s="91" t="s">
        <v>481</v>
      </c>
      <c r="E820" s="188" t="s">
        <v>107</v>
      </c>
      <c r="F820" s="189">
        <v>998</v>
      </c>
      <c r="G820" s="93" t="s">
        <v>1765</v>
      </c>
      <c r="H820" s="190">
        <v>44452</v>
      </c>
      <c r="L820" s="36"/>
    </row>
    <row r="821" spans="1:12" s="2" customFormat="1" ht="24.95" customHeight="1" x14ac:dyDescent="0.25">
      <c r="A821" s="107">
        <v>812</v>
      </c>
      <c r="B821" s="187">
        <v>44425</v>
      </c>
      <c r="C821" s="170" t="s">
        <v>1767</v>
      </c>
      <c r="D821" s="91" t="s">
        <v>481</v>
      </c>
      <c r="E821" s="188" t="s">
        <v>106</v>
      </c>
      <c r="F821" s="189">
        <v>1230.76</v>
      </c>
      <c r="G821" s="93" t="s">
        <v>1766</v>
      </c>
      <c r="H821" s="190">
        <v>44453</v>
      </c>
      <c r="L821" s="36"/>
    </row>
    <row r="822" spans="1:12" s="2" customFormat="1" ht="24.95" customHeight="1" x14ac:dyDescent="0.25">
      <c r="A822" s="107">
        <v>813</v>
      </c>
      <c r="B822" s="187">
        <v>44425</v>
      </c>
      <c r="C822" s="170" t="s">
        <v>1768</v>
      </c>
      <c r="D822" s="91" t="s">
        <v>488</v>
      </c>
      <c r="E822" s="188" t="s">
        <v>106</v>
      </c>
      <c r="F822" s="189">
        <v>1467</v>
      </c>
      <c r="G822" s="93" t="s">
        <v>1769</v>
      </c>
      <c r="H822" s="190">
        <v>44453</v>
      </c>
      <c r="L822" s="36"/>
    </row>
    <row r="823" spans="1:12" s="2" customFormat="1" ht="24.95" customHeight="1" x14ac:dyDescent="0.25">
      <c r="A823" s="107">
        <v>814</v>
      </c>
      <c r="B823" s="187">
        <v>44425</v>
      </c>
      <c r="C823" s="170">
        <v>176275</v>
      </c>
      <c r="D823" s="91" t="s">
        <v>488</v>
      </c>
      <c r="E823" s="188" t="s">
        <v>106</v>
      </c>
      <c r="F823" s="189">
        <v>600</v>
      </c>
      <c r="G823" s="93" t="s">
        <v>1770</v>
      </c>
      <c r="H823" s="190">
        <v>44453</v>
      </c>
      <c r="L823" s="36"/>
    </row>
    <row r="824" spans="1:12" s="2" customFormat="1" ht="24.95" customHeight="1" x14ac:dyDescent="0.25">
      <c r="A824" s="107">
        <v>815</v>
      </c>
      <c r="B824" s="187">
        <v>44424</v>
      </c>
      <c r="C824" s="170">
        <v>1372469</v>
      </c>
      <c r="D824" s="91" t="s">
        <v>652</v>
      </c>
      <c r="E824" s="188" t="s">
        <v>107</v>
      </c>
      <c r="F824" s="189">
        <v>542.85</v>
      </c>
      <c r="G824" s="93" t="s">
        <v>1771</v>
      </c>
      <c r="H824" s="190">
        <v>44454</v>
      </c>
      <c r="L824" s="36"/>
    </row>
    <row r="825" spans="1:12" s="2" customFormat="1" ht="24.95" customHeight="1" x14ac:dyDescent="0.25">
      <c r="A825" s="107">
        <v>816</v>
      </c>
      <c r="B825" s="187">
        <v>44424</v>
      </c>
      <c r="C825" s="88" t="s">
        <v>1772</v>
      </c>
      <c r="D825" s="91" t="s">
        <v>484</v>
      </c>
      <c r="E825" s="188" t="s">
        <v>107</v>
      </c>
      <c r="F825" s="189">
        <v>1750</v>
      </c>
      <c r="G825" s="93" t="s">
        <v>1774</v>
      </c>
      <c r="H825" s="190">
        <v>44454</v>
      </c>
      <c r="L825" s="36"/>
    </row>
    <row r="826" spans="1:12" s="2" customFormat="1" ht="24.95" customHeight="1" x14ac:dyDescent="0.25">
      <c r="A826" s="107">
        <v>817</v>
      </c>
      <c r="B826" s="187">
        <v>44412</v>
      </c>
      <c r="C826" s="88" t="s">
        <v>1773</v>
      </c>
      <c r="D826" s="91" t="s">
        <v>484</v>
      </c>
      <c r="E826" s="188" t="s">
        <v>107</v>
      </c>
      <c r="F826" s="189">
        <v>4133.34</v>
      </c>
      <c r="G826" s="93" t="s">
        <v>1775</v>
      </c>
      <c r="H826" s="190">
        <v>44454</v>
      </c>
      <c r="L826" s="36"/>
    </row>
    <row r="827" spans="1:12" s="2" customFormat="1" ht="24.95" customHeight="1" x14ac:dyDescent="0.25">
      <c r="A827" s="107">
        <v>818</v>
      </c>
      <c r="B827" s="187">
        <v>44410</v>
      </c>
      <c r="C827" s="170">
        <v>113756</v>
      </c>
      <c r="D827" s="91" t="s">
        <v>1275</v>
      </c>
      <c r="E827" s="188" t="s">
        <v>107</v>
      </c>
      <c r="F827" s="189">
        <v>2478.65</v>
      </c>
      <c r="G827" s="93" t="s">
        <v>1274</v>
      </c>
      <c r="H827" s="190">
        <v>44455</v>
      </c>
      <c r="L827" s="36"/>
    </row>
    <row r="828" spans="1:12" s="2" customFormat="1" ht="24.95" customHeight="1" x14ac:dyDescent="0.25">
      <c r="A828" s="107">
        <v>819</v>
      </c>
      <c r="B828" s="187">
        <v>44425</v>
      </c>
      <c r="C828" s="170">
        <v>114302</v>
      </c>
      <c r="D828" s="91" t="s">
        <v>1275</v>
      </c>
      <c r="E828" s="188" t="s">
        <v>107</v>
      </c>
      <c r="F828" s="189">
        <v>1043.6400000000001</v>
      </c>
      <c r="G828" s="93" t="s">
        <v>1274</v>
      </c>
      <c r="H828" s="190">
        <v>44455</v>
      </c>
      <c r="L828" s="36"/>
    </row>
    <row r="829" spans="1:12" s="2" customFormat="1" ht="24.95" customHeight="1" x14ac:dyDescent="0.25">
      <c r="A829" s="107">
        <v>820</v>
      </c>
      <c r="B829" s="187">
        <v>44425</v>
      </c>
      <c r="C829" s="170">
        <v>12104</v>
      </c>
      <c r="D829" s="91" t="s">
        <v>538</v>
      </c>
      <c r="E829" s="188" t="s">
        <v>107</v>
      </c>
      <c r="F829" s="189">
        <v>728</v>
      </c>
      <c r="G829" s="93" t="s">
        <v>1776</v>
      </c>
      <c r="H829" s="190">
        <v>44455</v>
      </c>
      <c r="L829" s="36"/>
    </row>
    <row r="830" spans="1:12" s="2" customFormat="1" ht="24.95" customHeight="1" x14ac:dyDescent="0.25">
      <c r="A830" s="107">
        <v>821</v>
      </c>
      <c r="B830" s="187">
        <v>44413</v>
      </c>
      <c r="C830" s="88" t="s">
        <v>1777</v>
      </c>
      <c r="D830" s="91" t="s">
        <v>1283</v>
      </c>
      <c r="E830" s="188" t="s">
        <v>106</v>
      </c>
      <c r="F830" s="189">
        <v>2861.05</v>
      </c>
      <c r="G830" s="93" t="s">
        <v>1780</v>
      </c>
      <c r="H830" s="190">
        <v>44455</v>
      </c>
      <c r="L830" s="36"/>
    </row>
    <row r="831" spans="1:12" s="2" customFormat="1" ht="24.95" customHeight="1" x14ac:dyDescent="0.25">
      <c r="A831" s="107">
        <v>822</v>
      </c>
      <c r="B831" s="187">
        <v>44425</v>
      </c>
      <c r="C831" s="170">
        <v>299820</v>
      </c>
      <c r="D831" s="91" t="s">
        <v>482</v>
      </c>
      <c r="E831" s="188" t="s">
        <v>106</v>
      </c>
      <c r="F831" s="189">
        <v>569.6</v>
      </c>
      <c r="G831" s="93" t="s">
        <v>1781</v>
      </c>
      <c r="H831" s="190">
        <v>44455</v>
      </c>
      <c r="L831" s="36"/>
    </row>
    <row r="832" spans="1:12" s="2" customFormat="1" ht="24.95" customHeight="1" x14ac:dyDescent="0.25">
      <c r="A832" s="107">
        <v>823</v>
      </c>
      <c r="B832" s="187">
        <v>44410</v>
      </c>
      <c r="C832" s="170">
        <v>156621</v>
      </c>
      <c r="D832" s="91" t="s">
        <v>829</v>
      </c>
      <c r="E832" s="188" t="s">
        <v>106</v>
      </c>
      <c r="F832" s="189">
        <v>261</v>
      </c>
      <c r="G832" s="93" t="s">
        <v>1782</v>
      </c>
      <c r="H832" s="190">
        <v>44455</v>
      </c>
      <c r="L832" s="36"/>
    </row>
    <row r="833" spans="1:12" s="2" customFormat="1" ht="24.95" customHeight="1" x14ac:dyDescent="0.25">
      <c r="A833" s="107">
        <v>824</v>
      </c>
      <c r="B833" s="187">
        <v>44427</v>
      </c>
      <c r="C833" s="170" t="s">
        <v>1778</v>
      </c>
      <c r="D833" s="91" t="s">
        <v>1355</v>
      </c>
      <c r="E833" s="188" t="s">
        <v>106</v>
      </c>
      <c r="F833" s="189">
        <v>750</v>
      </c>
      <c r="G833" s="93" t="s">
        <v>1783</v>
      </c>
      <c r="H833" s="190">
        <v>44455</v>
      </c>
      <c r="L833" s="36"/>
    </row>
    <row r="834" spans="1:12" s="2" customFormat="1" ht="24.95" customHeight="1" x14ac:dyDescent="0.25">
      <c r="A834" s="107">
        <v>825</v>
      </c>
      <c r="B834" s="187">
        <v>44425</v>
      </c>
      <c r="C834" s="170">
        <v>147882</v>
      </c>
      <c r="D834" s="91" t="s">
        <v>543</v>
      </c>
      <c r="E834" s="188" t="s">
        <v>106</v>
      </c>
      <c r="F834" s="189">
        <v>690</v>
      </c>
      <c r="G834" s="93" t="s">
        <v>1784</v>
      </c>
      <c r="H834" s="190">
        <v>44455</v>
      </c>
      <c r="L834" s="36"/>
    </row>
    <row r="835" spans="1:12" s="2" customFormat="1" ht="24.95" customHeight="1" x14ac:dyDescent="0.25">
      <c r="A835" s="107">
        <v>826</v>
      </c>
      <c r="B835" s="187">
        <v>44425</v>
      </c>
      <c r="C835" s="170" t="s">
        <v>1779</v>
      </c>
      <c r="D835" s="91" t="s">
        <v>1470</v>
      </c>
      <c r="E835" s="188" t="s">
        <v>106</v>
      </c>
      <c r="F835" s="189">
        <v>2785</v>
      </c>
      <c r="G835" s="93" t="s">
        <v>1785</v>
      </c>
      <c r="H835" s="190">
        <v>44455</v>
      </c>
      <c r="L835" s="36"/>
    </row>
    <row r="836" spans="1:12" s="2" customFormat="1" ht="24.95" customHeight="1" x14ac:dyDescent="0.25">
      <c r="A836" s="107">
        <v>827</v>
      </c>
      <c r="B836" s="187">
        <v>44425</v>
      </c>
      <c r="C836" s="170">
        <v>9143</v>
      </c>
      <c r="D836" s="91" t="s">
        <v>1730</v>
      </c>
      <c r="E836" s="188" t="s">
        <v>107</v>
      </c>
      <c r="F836" s="189">
        <v>792</v>
      </c>
      <c r="G836" s="93" t="s">
        <v>1786</v>
      </c>
      <c r="H836" s="190">
        <v>44456</v>
      </c>
      <c r="L836" s="36"/>
    </row>
    <row r="837" spans="1:12" s="2" customFormat="1" ht="24.95" customHeight="1" x14ac:dyDescent="0.25">
      <c r="A837" s="107">
        <v>828</v>
      </c>
      <c r="B837" s="187">
        <v>44400</v>
      </c>
      <c r="C837" s="88" t="s">
        <v>1788</v>
      </c>
      <c r="D837" s="91" t="s">
        <v>523</v>
      </c>
      <c r="E837" s="188" t="s">
        <v>106</v>
      </c>
      <c r="F837" s="189">
        <v>3500.7</v>
      </c>
      <c r="G837" s="93" t="s">
        <v>1787</v>
      </c>
      <c r="H837" s="190">
        <v>44456</v>
      </c>
      <c r="L837" s="36"/>
    </row>
    <row r="838" spans="1:12" s="2" customFormat="1" ht="24.95" customHeight="1" x14ac:dyDescent="0.25">
      <c r="A838" s="107">
        <v>829</v>
      </c>
      <c r="B838" s="187">
        <v>44441</v>
      </c>
      <c r="C838" s="170">
        <v>378211</v>
      </c>
      <c r="D838" s="91" t="s">
        <v>492</v>
      </c>
      <c r="E838" s="188" t="s">
        <v>117</v>
      </c>
      <c r="F838" s="189">
        <v>1059</v>
      </c>
      <c r="G838" s="93" t="s">
        <v>1791</v>
      </c>
      <c r="H838" s="190">
        <v>44456</v>
      </c>
      <c r="L838" s="36"/>
    </row>
    <row r="839" spans="1:12" s="2" customFormat="1" ht="24.95" customHeight="1" x14ac:dyDescent="0.25">
      <c r="A839" s="107">
        <v>830</v>
      </c>
      <c r="B839" s="197">
        <v>44426</v>
      </c>
      <c r="C839" s="170" t="s">
        <v>1789</v>
      </c>
      <c r="D839" s="199" t="s">
        <v>486</v>
      </c>
      <c r="E839" s="200" t="s">
        <v>106</v>
      </c>
      <c r="F839" s="201">
        <v>1835.13</v>
      </c>
      <c r="G839" s="93" t="s">
        <v>1792</v>
      </c>
      <c r="H839" s="190">
        <v>44456</v>
      </c>
      <c r="L839" s="36"/>
    </row>
    <row r="840" spans="1:12" s="2" customFormat="1" ht="24.95" customHeight="1" x14ac:dyDescent="0.25">
      <c r="A840" s="107">
        <v>831</v>
      </c>
      <c r="B840" s="197">
        <v>44407</v>
      </c>
      <c r="C840" s="170" t="s">
        <v>1790</v>
      </c>
      <c r="D840" s="199" t="s">
        <v>481</v>
      </c>
      <c r="E840" s="200" t="s">
        <v>106</v>
      </c>
      <c r="F840" s="201">
        <v>2764.4</v>
      </c>
      <c r="G840" s="93" t="s">
        <v>1793</v>
      </c>
      <c r="H840" s="190">
        <v>44456</v>
      </c>
      <c r="L840" s="36"/>
    </row>
    <row r="841" spans="1:12" s="2" customFormat="1" ht="24.95" customHeight="1" x14ac:dyDescent="0.25">
      <c r="A841" s="107">
        <v>832</v>
      </c>
      <c r="B841" s="197">
        <v>44426</v>
      </c>
      <c r="C841" s="170">
        <v>44598</v>
      </c>
      <c r="D841" s="199" t="s">
        <v>563</v>
      </c>
      <c r="E841" s="200" t="s">
        <v>107</v>
      </c>
      <c r="F841" s="201">
        <v>1420</v>
      </c>
      <c r="G841" s="93" t="s">
        <v>1794</v>
      </c>
      <c r="H841" s="190">
        <v>44456</v>
      </c>
      <c r="L841" s="36"/>
    </row>
    <row r="842" spans="1:12" s="2" customFormat="1" ht="24.95" customHeight="1" x14ac:dyDescent="0.25">
      <c r="A842" s="107">
        <v>833</v>
      </c>
      <c r="B842" s="197">
        <v>44428</v>
      </c>
      <c r="C842" s="170">
        <v>1204629</v>
      </c>
      <c r="D842" s="199" t="s">
        <v>471</v>
      </c>
      <c r="E842" s="200" t="s">
        <v>106</v>
      </c>
      <c r="F842" s="201">
        <v>757.2</v>
      </c>
      <c r="G842" s="202" t="s">
        <v>470</v>
      </c>
      <c r="H842" s="190">
        <v>44459</v>
      </c>
      <c r="L842" s="36"/>
    </row>
    <row r="843" spans="1:12" s="2" customFormat="1" ht="24.95" customHeight="1" x14ac:dyDescent="0.25">
      <c r="A843" s="107">
        <v>834</v>
      </c>
      <c r="B843" s="197">
        <v>44412</v>
      </c>
      <c r="C843" s="170" t="s">
        <v>1796</v>
      </c>
      <c r="D843" s="199" t="s">
        <v>486</v>
      </c>
      <c r="E843" s="200" t="s">
        <v>106</v>
      </c>
      <c r="F843" s="201">
        <v>365.8</v>
      </c>
      <c r="G843" s="202" t="s">
        <v>1795</v>
      </c>
      <c r="H843" s="190">
        <v>44459</v>
      </c>
      <c r="L843" s="36"/>
    </row>
    <row r="844" spans="1:12" s="2" customFormat="1" ht="24.95" customHeight="1" x14ac:dyDescent="0.25">
      <c r="A844" s="107">
        <v>835</v>
      </c>
      <c r="B844" s="197">
        <v>44428</v>
      </c>
      <c r="C844" s="198" t="s">
        <v>1798</v>
      </c>
      <c r="D844" s="199" t="s">
        <v>1797</v>
      </c>
      <c r="E844" s="200" t="s">
        <v>107</v>
      </c>
      <c r="F844" s="201">
        <v>1345.48</v>
      </c>
      <c r="G844" s="202" t="s">
        <v>1801</v>
      </c>
      <c r="H844" s="190">
        <v>44459</v>
      </c>
      <c r="L844" s="36"/>
    </row>
    <row r="845" spans="1:12" s="2" customFormat="1" ht="24.95" customHeight="1" x14ac:dyDescent="0.25">
      <c r="A845" s="107">
        <v>836</v>
      </c>
      <c r="B845" s="197">
        <v>44413</v>
      </c>
      <c r="C845" s="198" t="s">
        <v>1799</v>
      </c>
      <c r="D845" s="199" t="s">
        <v>486</v>
      </c>
      <c r="E845" s="200" t="s">
        <v>106</v>
      </c>
      <c r="F845" s="201">
        <v>849.4</v>
      </c>
      <c r="G845" s="202" t="s">
        <v>1802</v>
      </c>
      <c r="H845" s="190">
        <v>44459</v>
      </c>
      <c r="L845" s="36"/>
    </row>
    <row r="846" spans="1:12" s="2" customFormat="1" ht="24.95" customHeight="1" x14ac:dyDescent="0.25">
      <c r="A846" s="107">
        <v>837</v>
      </c>
      <c r="B846" s="197">
        <v>44424</v>
      </c>
      <c r="C846" s="198" t="s">
        <v>1800</v>
      </c>
      <c r="D846" s="199" t="s">
        <v>1268</v>
      </c>
      <c r="E846" s="200" t="s">
        <v>107</v>
      </c>
      <c r="F846" s="201">
        <v>806.82</v>
      </c>
      <c r="G846" s="202" t="s">
        <v>1803</v>
      </c>
      <c r="H846" s="190">
        <v>44459</v>
      </c>
      <c r="L846" s="36"/>
    </row>
    <row r="847" spans="1:12" s="2" customFormat="1" ht="24.95" customHeight="1" x14ac:dyDescent="0.25">
      <c r="A847" s="107">
        <v>838</v>
      </c>
      <c r="B847" s="197">
        <v>44425</v>
      </c>
      <c r="C847" s="198" t="s">
        <v>1805</v>
      </c>
      <c r="D847" s="199" t="s">
        <v>481</v>
      </c>
      <c r="E847" s="200" t="s">
        <v>106</v>
      </c>
      <c r="F847" s="201">
        <v>1230.76</v>
      </c>
      <c r="G847" s="202" t="s">
        <v>1804</v>
      </c>
      <c r="H847" s="190">
        <v>44460</v>
      </c>
      <c r="L847" s="36"/>
    </row>
    <row r="848" spans="1:12" s="2" customFormat="1" ht="24.95" customHeight="1" x14ac:dyDescent="0.25">
      <c r="A848" s="107">
        <v>839</v>
      </c>
      <c r="B848" s="197">
        <v>44417</v>
      </c>
      <c r="C848" s="170">
        <v>113941</v>
      </c>
      <c r="D848" s="199" t="s">
        <v>1275</v>
      </c>
      <c r="E848" s="200" t="s">
        <v>107</v>
      </c>
      <c r="F848" s="201">
        <v>2214</v>
      </c>
      <c r="G848" s="202" t="s">
        <v>1274</v>
      </c>
      <c r="H848" s="190">
        <v>44462</v>
      </c>
      <c r="L848" s="36"/>
    </row>
    <row r="849" spans="1:12" s="2" customFormat="1" ht="24.95" customHeight="1" x14ac:dyDescent="0.25">
      <c r="A849" s="107">
        <v>840</v>
      </c>
      <c r="B849" s="197">
        <v>44427</v>
      </c>
      <c r="C849" s="170" t="s">
        <v>1807</v>
      </c>
      <c r="D849" s="199" t="s">
        <v>1355</v>
      </c>
      <c r="E849" s="200" t="s">
        <v>106</v>
      </c>
      <c r="F849" s="201">
        <v>750</v>
      </c>
      <c r="G849" s="202" t="s">
        <v>1806</v>
      </c>
      <c r="H849" s="190">
        <v>44462</v>
      </c>
      <c r="L849" s="36"/>
    </row>
    <row r="850" spans="1:12" s="2" customFormat="1" ht="24.95" customHeight="1" x14ac:dyDescent="0.25">
      <c r="A850" s="107">
        <v>841</v>
      </c>
      <c r="B850" s="197">
        <v>44407</v>
      </c>
      <c r="C850" s="170" t="s">
        <v>1809</v>
      </c>
      <c r="D850" s="199" t="s">
        <v>481</v>
      </c>
      <c r="E850" s="200" t="s">
        <v>106</v>
      </c>
      <c r="F850" s="201">
        <v>2764.4</v>
      </c>
      <c r="G850" s="202" t="s">
        <v>1808</v>
      </c>
      <c r="H850" s="190">
        <v>44463</v>
      </c>
      <c r="L850" s="36"/>
    </row>
    <row r="851" spans="1:12" s="2" customFormat="1" ht="24.95" customHeight="1" x14ac:dyDescent="0.25">
      <c r="A851" s="107">
        <v>842</v>
      </c>
      <c r="B851" s="197">
        <v>44433</v>
      </c>
      <c r="C851" s="170" t="s">
        <v>1811</v>
      </c>
      <c r="D851" s="199" t="s">
        <v>486</v>
      </c>
      <c r="E851" s="200" t="s">
        <v>106</v>
      </c>
      <c r="F851" s="201">
        <v>1808.83</v>
      </c>
      <c r="G851" s="202" t="s">
        <v>1810</v>
      </c>
      <c r="H851" s="190">
        <v>44463</v>
      </c>
      <c r="L851" s="36"/>
    </row>
    <row r="852" spans="1:12" s="2" customFormat="1" ht="24.95" customHeight="1" x14ac:dyDescent="0.25">
      <c r="A852" s="107">
        <v>843</v>
      </c>
      <c r="B852" s="197">
        <v>44409</v>
      </c>
      <c r="C852" s="170">
        <v>62415492</v>
      </c>
      <c r="D852" s="199" t="s">
        <v>590</v>
      </c>
      <c r="E852" s="200" t="s">
        <v>439</v>
      </c>
      <c r="F852" s="201">
        <v>37279.370000000003</v>
      </c>
      <c r="G852" s="202" t="s">
        <v>1812</v>
      </c>
      <c r="H852" s="190">
        <v>44466</v>
      </c>
      <c r="L852" s="36"/>
    </row>
    <row r="853" spans="1:12" s="2" customFormat="1" ht="24.95" customHeight="1" x14ac:dyDescent="0.25">
      <c r="A853" s="107">
        <v>844</v>
      </c>
      <c r="B853" s="197">
        <v>44449</v>
      </c>
      <c r="C853" s="170">
        <v>379086</v>
      </c>
      <c r="D853" s="199" t="s">
        <v>492</v>
      </c>
      <c r="E853" s="200" t="s">
        <v>117</v>
      </c>
      <c r="F853" s="201">
        <v>1215.2</v>
      </c>
      <c r="G853" s="202" t="s">
        <v>1816</v>
      </c>
      <c r="H853" s="190">
        <v>44466</v>
      </c>
      <c r="L853" s="36"/>
    </row>
    <row r="854" spans="1:12" s="2" customFormat="1" ht="24.95" customHeight="1" x14ac:dyDescent="0.25">
      <c r="A854" s="107">
        <v>845</v>
      </c>
      <c r="B854" s="197">
        <v>44419</v>
      </c>
      <c r="C854" s="170" t="s">
        <v>1813</v>
      </c>
      <c r="D854" s="199" t="s">
        <v>486</v>
      </c>
      <c r="E854" s="200" t="s">
        <v>106</v>
      </c>
      <c r="F854" s="201">
        <v>1350.65</v>
      </c>
      <c r="G854" s="202" t="s">
        <v>1817</v>
      </c>
      <c r="H854" s="190">
        <v>44466</v>
      </c>
      <c r="L854" s="36"/>
    </row>
    <row r="855" spans="1:12" s="2" customFormat="1" ht="24.95" customHeight="1" x14ac:dyDescent="0.25">
      <c r="A855" s="107">
        <v>846</v>
      </c>
      <c r="B855" s="197">
        <v>44419</v>
      </c>
      <c r="C855" s="170" t="s">
        <v>1814</v>
      </c>
      <c r="D855" s="199" t="s">
        <v>486</v>
      </c>
      <c r="E855" s="200" t="s">
        <v>106</v>
      </c>
      <c r="F855" s="201">
        <v>1861.42</v>
      </c>
      <c r="G855" s="202" t="s">
        <v>1818</v>
      </c>
      <c r="H855" s="190">
        <v>44466</v>
      </c>
      <c r="L855" s="36"/>
    </row>
    <row r="856" spans="1:12" s="2" customFormat="1" ht="24.95" customHeight="1" x14ac:dyDescent="0.25">
      <c r="A856" s="107">
        <v>847</v>
      </c>
      <c r="B856" s="197">
        <v>44419</v>
      </c>
      <c r="C856" s="170">
        <v>581563</v>
      </c>
      <c r="D856" s="199" t="s">
        <v>829</v>
      </c>
      <c r="E856" s="200" t="s">
        <v>106</v>
      </c>
      <c r="F856" s="201">
        <v>261</v>
      </c>
      <c r="G856" s="202" t="s">
        <v>1819</v>
      </c>
      <c r="H856" s="190">
        <v>44466</v>
      </c>
      <c r="L856" s="36"/>
    </row>
    <row r="857" spans="1:12" s="2" customFormat="1" ht="24.95" customHeight="1" x14ac:dyDescent="0.25">
      <c r="A857" s="107">
        <v>848</v>
      </c>
      <c r="B857" s="197">
        <v>44420</v>
      </c>
      <c r="C857" s="170">
        <v>290</v>
      </c>
      <c r="D857" s="199" t="s">
        <v>829</v>
      </c>
      <c r="E857" s="200" t="s">
        <v>106</v>
      </c>
      <c r="F857" s="201">
        <v>600</v>
      </c>
      <c r="G857" s="202" t="s">
        <v>1820</v>
      </c>
      <c r="H857" s="190">
        <v>44466</v>
      </c>
      <c r="L857" s="36"/>
    </row>
    <row r="858" spans="1:12" s="2" customFormat="1" ht="24.95" customHeight="1" x14ac:dyDescent="0.25">
      <c r="A858" s="107">
        <v>849</v>
      </c>
      <c r="B858" s="197">
        <v>44424</v>
      </c>
      <c r="C858" s="170" t="s">
        <v>1815</v>
      </c>
      <c r="D858" s="199" t="s">
        <v>1268</v>
      </c>
      <c r="E858" s="200" t="s">
        <v>107</v>
      </c>
      <c r="F858" s="201">
        <v>806.82</v>
      </c>
      <c r="G858" s="202" t="s">
        <v>1821</v>
      </c>
      <c r="H858" s="190">
        <v>44466</v>
      </c>
      <c r="L858" s="36"/>
    </row>
    <row r="859" spans="1:12" s="2" customFormat="1" ht="24.95" customHeight="1" x14ac:dyDescent="0.25">
      <c r="A859" s="107">
        <v>850</v>
      </c>
      <c r="B859" s="197">
        <v>44407</v>
      </c>
      <c r="C859" s="170">
        <v>202483</v>
      </c>
      <c r="D859" s="199" t="s">
        <v>1277</v>
      </c>
      <c r="E859" s="200" t="s">
        <v>106</v>
      </c>
      <c r="F859" s="201">
        <v>3900</v>
      </c>
      <c r="G859" s="202" t="s">
        <v>1822</v>
      </c>
      <c r="H859" s="190">
        <v>44467</v>
      </c>
      <c r="L859" s="36"/>
    </row>
    <row r="860" spans="1:12" s="2" customFormat="1" ht="24.95" customHeight="1" x14ac:dyDescent="0.25">
      <c r="A860" s="107">
        <v>851</v>
      </c>
      <c r="B860" s="197">
        <v>44439</v>
      </c>
      <c r="C860" s="170" t="s">
        <v>1823</v>
      </c>
      <c r="D860" s="199" t="s">
        <v>523</v>
      </c>
      <c r="E860" s="200" t="s">
        <v>106</v>
      </c>
      <c r="F860" s="201">
        <v>428.62</v>
      </c>
      <c r="G860" s="202" t="s">
        <v>1826</v>
      </c>
      <c r="H860" s="190">
        <v>44467</v>
      </c>
      <c r="L860" s="36"/>
    </row>
    <row r="861" spans="1:12" s="2" customFormat="1" ht="24.95" customHeight="1" x14ac:dyDescent="0.25">
      <c r="A861" s="107">
        <v>852</v>
      </c>
      <c r="B861" s="197">
        <v>44452</v>
      </c>
      <c r="C861" s="170">
        <v>379316</v>
      </c>
      <c r="D861" s="199" t="s">
        <v>492</v>
      </c>
      <c r="E861" s="200" t="s">
        <v>117</v>
      </c>
      <c r="F861" s="201">
        <v>175</v>
      </c>
      <c r="G861" s="202" t="s">
        <v>1827</v>
      </c>
      <c r="H861" s="190">
        <v>44467</v>
      </c>
      <c r="L861" s="36"/>
    </row>
    <row r="862" spans="1:12" s="2" customFormat="1" ht="24.95" customHeight="1" x14ac:dyDescent="0.25">
      <c r="A862" s="107">
        <v>853</v>
      </c>
      <c r="B862" s="197">
        <v>44425</v>
      </c>
      <c r="C862" s="198" t="s">
        <v>1824</v>
      </c>
      <c r="D862" s="199" t="s">
        <v>481</v>
      </c>
      <c r="E862" s="200" t="s">
        <v>106</v>
      </c>
      <c r="F862" s="201">
        <v>1230.76</v>
      </c>
      <c r="G862" s="202" t="s">
        <v>1828</v>
      </c>
      <c r="H862" s="190">
        <v>44467</v>
      </c>
      <c r="L862" s="36"/>
    </row>
    <row r="863" spans="1:12" s="2" customFormat="1" ht="24.95" customHeight="1" x14ac:dyDescent="0.25">
      <c r="A863" s="107">
        <v>854</v>
      </c>
      <c r="B863" s="197">
        <v>44425</v>
      </c>
      <c r="C863" s="198" t="s">
        <v>1825</v>
      </c>
      <c r="D863" s="199" t="s">
        <v>488</v>
      </c>
      <c r="E863" s="200" t="s">
        <v>106</v>
      </c>
      <c r="F863" s="201">
        <v>1467</v>
      </c>
      <c r="G863" s="202" t="s">
        <v>1829</v>
      </c>
      <c r="H863" s="190">
        <v>44467</v>
      </c>
      <c r="L863" s="36"/>
    </row>
    <row r="864" spans="1:12" s="2" customFormat="1" ht="24.95" customHeight="1" x14ac:dyDescent="0.25">
      <c r="A864" s="107">
        <v>855</v>
      </c>
      <c r="B864" s="197">
        <v>44438</v>
      </c>
      <c r="C864" s="170">
        <v>1206299</v>
      </c>
      <c r="D864" s="199" t="s">
        <v>471</v>
      </c>
      <c r="E864" s="200" t="s">
        <v>106</v>
      </c>
      <c r="F864" s="201">
        <v>757.2</v>
      </c>
      <c r="G864" s="202" t="s">
        <v>470</v>
      </c>
      <c r="H864" s="190">
        <v>44468</v>
      </c>
      <c r="L864" s="36"/>
    </row>
    <row r="865" spans="1:12" s="2" customFormat="1" ht="24.95" customHeight="1" x14ac:dyDescent="0.25">
      <c r="A865" s="107">
        <v>856</v>
      </c>
      <c r="B865" s="197">
        <v>44453</v>
      </c>
      <c r="C865" s="170">
        <v>379494</v>
      </c>
      <c r="D865" s="199" t="s">
        <v>492</v>
      </c>
      <c r="E865" s="200" t="s">
        <v>117</v>
      </c>
      <c r="F865" s="201">
        <v>9995.4699999999993</v>
      </c>
      <c r="G865" s="202" t="s">
        <v>1830</v>
      </c>
      <c r="H865" s="190">
        <v>44468</v>
      </c>
      <c r="L865" s="36"/>
    </row>
    <row r="866" spans="1:12" s="2" customFormat="1" ht="24.95" customHeight="1" x14ac:dyDescent="0.25">
      <c r="A866" s="107">
        <v>857</v>
      </c>
      <c r="B866" s="197">
        <v>44456</v>
      </c>
      <c r="C866" s="170">
        <v>333</v>
      </c>
      <c r="D866" s="199" t="s">
        <v>473</v>
      </c>
      <c r="E866" s="200" t="s">
        <v>111</v>
      </c>
      <c r="F866" s="201">
        <v>63895.9</v>
      </c>
      <c r="G866" s="202" t="s">
        <v>472</v>
      </c>
      <c r="H866" s="190">
        <v>44469</v>
      </c>
      <c r="L866" s="36"/>
    </row>
    <row r="867" spans="1:12" s="2" customFormat="1" ht="24.95" customHeight="1" x14ac:dyDescent="0.25">
      <c r="A867" s="107">
        <v>858</v>
      </c>
      <c r="B867" s="197">
        <v>44439</v>
      </c>
      <c r="C867" s="170">
        <v>12300</v>
      </c>
      <c r="D867" s="199" t="s">
        <v>538</v>
      </c>
      <c r="E867" s="200" t="s">
        <v>107</v>
      </c>
      <c r="F867" s="201">
        <v>628.65</v>
      </c>
      <c r="G867" s="202" t="s">
        <v>1837</v>
      </c>
      <c r="H867" s="190">
        <v>44469</v>
      </c>
      <c r="L867" s="36"/>
    </row>
    <row r="868" spans="1:12" s="2" customFormat="1" ht="24.95" customHeight="1" x14ac:dyDescent="0.25">
      <c r="A868" s="107">
        <v>859</v>
      </c>
      <c r="B868" s="197">
        <v>44424</v>
      </c>
      <c r="C868" s="170" t="s">
        <v>1831</v>
      </c>
      <c r="D868" s="199" t="s">
        <v>484</v>
      </c>
      <c r="E868" s="200" t="s">
        <v>107</v>
      </c>
      <c r="F868" s="201">
        <v>1750</v>
      </c>
      <c r="G868" s="202" t="s">
        <v>1838</v>
      </c>
      <c r="H868" s="190">
        <v>44469</v>
      </c>
      <c r="L868" s="36"/>
    </row>
    <row r="869" spans="1:12" s="2" customFormat="1" ht="24.95" customHeight="1" x14ac:dyDescent="0.25">
      <c r="A869" s="107">
        <v>860</v>
      </c>
      <c r="B869" s="197">
        <v>44439</v>
      </c>
      <c r="C869" s="170">
        <v>110845</v>
      </c>
      <c r="D869" s="199" t="s">
        <v>573</v>
      </c>
      <c r="E869" s="200" t="s">
        <v>107</v>
      </c>
      <c r="F869" s="201">
        <v>1230</v>
      </c>
      <c r="G869" s="202" t="s">
        <v>1839</v>
      </c>
      <c r="H869" s="190">
        <v>44469</v>
      </c>
      <c r="L869" s="36"/>
    </row>
    <row r="870" spans="1:12" s="2" customFormat="1" ht="24.95" customHeight="1" x14ac:dyDescent="0.25">
      <c r="A870" s="107">
        <v>861</v>
      </c>
      <c r="B870" s="197">
        <v>44441</v>
      </c>
      <c r="C870" s="170" t="s">
        <v>1832</v>
      </c>
      <c r="D870" s="199" t="s">
        <v>1249</v>
      </c>
      <c r="E870" s="200" t="s">
        <v>106</v>
      </c>
      <c r="F870" s="201">
        <v>597.05999999999995</v>
      </c>
      <c r="G870" s="202" t="s">
        <v>1840</v>
      </c>
      <c r="H870" s="190">
        <v>44469</v>
      </c>
      <c r="L870" s="36"/>
    </row>
    <row r="871" spans="1:12" s="2" customFormat="1" ht="24.95" customHeight="1" x14ac:dyDescent="0.25">
      <c r="A871" s="107">
        <v>862</v>
      </c>
      <c r="B871" s="197">
        <v>44440</v>
      </c>
      <c r="C871" s="170">
        <v>200249185</v>
      </c>
      <c r="D871" s="199" t="s">
        <v>620</v>
      </c>
      <c r="E871" s="200" t="s">
        <v>439</v>
      </c>
      <c r="F871" s="201">
        <v>41603.910000000003</v>
      </c>
      <c r="G871" s="202" t="s">
        <v>1841</v>
      </c>
      <c r="H871" s="190">
        <v>44469</v>
      </c>
      <c r="L871" s="36"/>
    </row>
    <row r="872" spans="1:12" s="2" customFormat="1" ht="24.95" customHeight="1" x14ac:dyDescent="0.25">
      <c r="A872" s="107">
        <v>863</v>
      </c>
      <c r="B872" s="197">
        <v>44427</v>
      </c>
      <c r="C872" s="198" t="s">
        <v>1833</v>
      </c>
      <c r="D872" s="199" t="s">
        <v>1355</v>
      </c>
      <c r="E872" s="200" t="s">
        <v>106</v>
      </c>
      <c r="F872" s="201">
        <v>750</v>
      </c>
      <c r="G872" s="202" t="s">
        <v>1842</v>
      </c>
      <c r="H872" s="190">
        <v>44469</v>
      </c>
      <c r="L872" s="36"/>
    </row>
    <row r="873" spans="1:12" s="2" customFormat="1" ht="24.95" customHeight="1" x14ac:dyDescent="0.25">
      <c r="A873" s="107">
        <v>864</v>
      </c>
      <c r="B873" s="197">
        <v>44439</v>
      </c>
      <c r="C873" s="198" t="s">
        <v>1835</v>
      </c>
      <c r="D873" s="199" t="s">
        <v>1834</v>
      </c>
      <c r="E873" s="200" t="s">
        <v>106</v>
      </c>
      <c r="F873" s="201">
        <v>1078</v>
      </c>
      <c r="G873" s="202" t="s">
        <v>1843</v>
      </c>
      <c r="H873" s="190">
        <v>44469</v>
      </c>
      <c r="L873" s="36"/>
    </row>
    <row r="874" spans="1:12" s="2" customFormat="1" ht="24.95" customHeight="1" x14ac:dyDescent="0.25">
      <c r="A874" s="107">
        <v>865</v>
      </c>
      <c r="B874" s="197">
        <v>44439</v>
      </c>
      <c r="C874" s="198" t="s">
        <v>1836</v>
      </c>
      <c r="D874" s="199" t="s">
        <v>486</v>
      </c>
      <c r="E874" s="200" t="s">
        <v>106</v>
      </c>
      <c r="F874" s="201">
        <v>3490.58</v>
      </c>
      <c r="G874" s="202" t="s">
        <v>1844</v>
      </c>
      <c r="H874" s="190">
        <v>44469</v>
      </c>
      <c r="L874" s="36"/>
    </row>
    <row r="875" spans="1:12" s="2" customFormat="1" ht="24.95" customHeight="1" x14ac:dyDescent="0.25">
      <c r="A875" s="107">
        <v>866</v>
      </c>
      <c r="B875" s="197">
        <v>44439</v>
      </c>
      <c r="C875" s="170">
        <v>148798</v>
      </c>
      <c r="D875" s="199" t="s">
        <v>543</v>
      </c>
      <c r="E875" s="200" t="s">
        <v>106</v>
      </c>
      <c r="F875" s="201">
        <v>615</v>
      </c>
      <c r="G875" s="202" t="s">
        <v>1845</v>
      </c>
      <c r="H875" s="190">
        <v>44469</v>
      </c>
      <c r="L875" s="36"/>
    </row>
    <row r="876" spans="1:12" s="2" customFormat="1" ht="24.95" customHeight="1" x14ac:dyDescent="0.25">
      <c r="A876" s="107">
        <v>867</v>
      </c>
      <c r="B876" s="197">
        <v>44440</v>
      </c>
      <c r="C876" s="198" t="s">
        <v>1846</v>
      </c>
      <c r="D876" s="199" t="s">
        <v>1275</v>
      </c>
      <c r="E876" s="200" t="s">
        <v>107</v>
      </c>
      <c r="F876" s="201">
        <v>726.75</v>
      </c>
      <c r="G876" s="202" t="s">
        <v>1274</v>
      </c>
      <c r="H876" s="190">
        <v>44470</v>
      </c>
      <c r="L876" s="36"/>
    </row>
    <row r="877" spans="1:12" s="2" customFormat="1" ht="24.95" customHeight="1" x14ac:dyDescent="0.25">
      <c r="A877" s="107">
        <v>868</v>
      </c>
      <c r="B877" s="197">
        <v>44440</v>
      </c>
      <c r="C877" s="198" t="s">
        <v>1847</v>
      </c>
      <c r="D877" s="199" t="s">
        <v>484</v>
      </c>
      <c r="E877" s="200" t="s">
        <v>107</v>
      </c>
      <c r="F877" s="201">
        <v>3564</v>
      </c>
      <c r="G877" s="202" t="s">
        <v>1848</v>
      </c>
      <c r="H877" s="190">
        <v>44470</v>
      </c>
      <c r="L877" s="36"/>
    </row>
    <row r="878" spans="1:12" s="2" customFormat="1" ht="24.95" customHeight="1" x14ac:dyDescent="0.25">
      <c r="A878" s="107">
        <v>869</v>
      </c>
      <c r="B878" s="197">
        <v>44440</v>
      </c>
      <c r="C878" s="170">
        <v>251414</v>
      </c>
      <c r="D878" s="199" t="s">
        <v>638</v>
      </c>
      <c r="E878" s="200" t="s">
        <v>106</v>
      </c>
      <c r="F878" s="201">
        <v>1536</v>
      </c>
      <c r="G878" s="202" t="s">
        <v>1850</v>
      </c>
      <c r="H878" s="190">
        <v>44470</v>
      </c>
      <c r="L878" s="36"/>
    </row>
    <row r="879" spans="1:12" s="2" customFormat="1" ht="24.95" customHeight="1" x14ac:dyDescent="0.25">
      <c r="A879" s="107">
        <v>870</v>
      </c>
      <c r="B879" s="197">
        <v>44440</v>
      </c>
      <c r="C879" s="170">
        <v>44904</v>
      </c>
      <c r="D879" s="199" t="s">
        <v>563</v>
      </c>
      <c r="E879" s="200" t="s">
        <v>107</v>
      </c>
      <c r="F879" s="201">
        <v>852</v>
      </c>
      <c r="G879" s="202" t="s">
        <v>1851</v>
      </c>
      <c r="H879" s="190">
        <v>44470</v>
      </c>
      <c r="L879" s="36"/>
    </row>
    <row r="880" spans="1:12" s="2" customFormat="1" ht="24.95" customHeight="1" x14ac:dyDescent="0.25">
      <c r="A880" s="107">
        <v>871</v>
      </c>
      <c r="B880" s="197">
        <v>44425</v>
      </c>
      <c r="C880" s="198" t="s">
        <v>1849</v>
      </c>
      <c r="D880" s="199" t="s">
        <v>1470</v>
      </c>
      <c r="E880" s="200" t="s">
        <v>106</v>
      </c>
      <c r="F880" s="201">
        <v>2785</v>
      </c>
      <c r="G880" s="202" t="s">
        <v>1852</v>
      </c>
      <c r="H880" s="190">
        <v>44470</v>
      </c>
      <c r="L880" s="36"/>
    </row>
    <row r="881" spans="1:12" s="2" customFormat="1" ht="24.95" customHeight="1" x14ac:dyDescent="0.25">
      <c r="A881" s="107">
        <v>872</v>
      </c>
      <c r="B881" s="197">
        <v>44443</v>
      </c>
      <c r="C881" s="198" t="s">
        <v>1854</v>
      </c>
      <c r="D881" s="199" t="s">
        <v>1283</v>
      </c>
      <c r="E881" s="200" t="s">
        <v>107</v>
      </c>
      <c r="F881" s="201">
        <v>1818.75</v>
      </c>
      <c r="G881" s="202" t="s">
        <v>1853</v>
      </c>
      <c r="H881" s="190">
        <v>44473</v>
      </c>
      <c r="L881" s="36"/>
    </row>
    <row r="882" spans="1:12" s="2" customFormat="1" ht="24.95" customHeight="1" x14ac:dyDescent="0.25">
      <c r="A882" s="107">
        <v>873</v>
      </c>
      <c r="B882" s="197">
        <v>44426</v>
      </c>
      <c r="C882" s="198" t="s">
        <v>1855</v>
      </c>
      <c r="D882" s="199" t="s">
        <v>486</v>
      </c>
      <c r="E882" s="200" t="s">
        <v>106</v>
      </c>
      <c r="F882" s="201">
        <v>1835.12</v>
      </c>
      <c r="G882" s="202" t="s">
        <v>1859</v>
      </c>
      <c r="H882" s="190">
        <v>44473</v>
      </c>
      <c r="L882" s="36"/>
    </row>
    <row r="883" spans="1:12" s="2" customFormat="1" ht="24.95" customHeight="1" x14ac:dyDescent="0.25">
      <c r="A883" s="107">
        <v>874</v>
      </c>
      <c r="B883" s="197">
        <v>44441</v>
      </c>
      <c r="C883" s="170">
        <v>1486</v>
      </c>
      <c r="D883" s="199" t="s">
        <v>829</v>
      </c>
      <c r="E883" s="200" t="s">
        <v>106</v>
      </c>
      <c r="F883" s="201">
        <v>498.6</v>
      </c>
      <c r="G883" s="202" t="s">
        <v>1860</v>
      </c>
      <c r="H883" s="190">
        <v>44473</v>
      </c>
      <c r="L883" s="36"/>
    </row>
    <row r="884" spans="1:12" s="2" customFormat="1" ht="24.95" customHeight="1" x14ac:dyDescent="0.25">
      <c r="A884" s="107">
        <v>875</v>
      </c>
      <c r="B884" s="197">
        <v>44442</v>
      </c>
      <c r="C884" s="170">
        <v>12372</v>
      </c>
      <c r="D884" s="199" t="s">
        <v>538</v>
      </c>
      <c r="E884" s="200" t="s">
        <v>107</v>
      </c>
      <c r="F884" s="201">
        <v>605.22</v>
      </c>
      <c r="G884" s="202" t="s">
        <v>1861</v>
      </c>
      <c r="H884" s="190">
        <v>44473</v>
      </c>
      <c r="L884" s="36"/>
    </row>
    <row r="885" spans="1:12" s="2" customFormat="1" ht="24.95" customHeight="1" x14ac:dyDescent="0.25">
      <c r="A885" s="107">
        <v>876</v>
      </c>
      <c r="B885" s="197">
        <v>44442</v>
      </c>
      <c r="C885" s="198" t="s">
        <v>1856</v>
      </c>
      <c r="D885" s="199" t="s">
        <v>652</v>
      </c>
      <c r="E885" s="200" t="s">
        <v>107</v>
      </c>
      <c r="F885" s="201">
        <v>468.8</v>
      </c>
      <c r="G885" s="202" t="s">
        <v>1862</v>
      </c>
      <c r="H885" s="190">
        <v>44473</v>
      </c>
      <c r="L885" s="36"/>
    </row>
    <row r="886" spans="1:12" s="2" customFormat="1" ht="24.95" customHeight="1" x14ac:dyDescent="0.25">
      <c r="A886" s="107">
        <v>877</v>
      </c>
      <c r="B886" s="197">
        <v>44442</v>
      </c>
      <c r="C886" s="170">
        <v>1349</v>
      </c>
      <c r="D886" s="199" t="s">
        <v>491</v>
      </c>
      <c r="E886" s="200" t="s">
        <v>111</v>
      </c>
      <c r="F886" s="201">
        <v>55393.23</v>
      </c>
      <c r="G886" s="202" t="s">
        <v>1863</v>
      </c>
      <c r="H886" s="190">
        <v>44473</v>
      </c>
      <c r="L886" s="36"/>
    </row>
    <row r="887" spans="1:12" s="2" customFormat="1" ht="24.95" customHeight="1" x14ac:dyDescent="0.25">
      <c r="A887" s="107">
        <v>878</v>
      </c>
      <c r="B887" s="197">
        <v>44445</v>
      </c>
      <c r="C887" s="170">
        <v>8071</v>
      </c>
      <c r="D887" s="199" t="s">
        <v>1268</v>
      </c>
      <c r="E887" s="200" t="s">
        <v>107</v>
      </c>
      <c r="F887" s="201">
        <v>762</v>
      </c>
      <c r="G887" s="202" t="s">
        <v>1864</v>
      </c>
      <c r="H887" s="190">
        <v>44473</v>
      </c>
      <c r="L887" s="36"/>
    </row>
    <row r="888" spans="1:12" s="2" customFormat="1" ht="24.95" customHeight="1" x14ac:dyDescent="0.25">
      <c r="A888" s="107">
        <v>879</v>
      </c>
      <c r="B888" s="197">
        <v>44428</v>
      </c>
      <c r="C888" s="170" t="s">
        <v>1857</v>
      </c>
      <c r="D888" s="199" t="s">
        <v>1797</v>
      </c>
      <c r="E888" s="200" t="s">
        <v>107</v>
      </c>
      <c r="F888" s="201">
        <v>1345.48</v>
      </c>
      <c r="G888" s="202" t="s">
        <v>1865</v>
      </c>
      <c r="H888" s="190">
        <v>44473</v>
      </c>
      <c r="L888" s="36"/>
    </row>
    <row r="889" spans="1:12" s="2" customFormat="1" ht="24.95" customHeight="1" x14ac:dyDescent="0.25">
      <c r="A889" s="107">
        <v>880</v>
      </c>
      <c r="B889" s="197">
        <v>44445</v>
      </c>
      <c r="C889" s="198" t="s">
        <v>1858</v>
      </c>
      <c r="D889" s="199" t="s">
        <v>521</v>
      </c>
      <c r="E889" s="200" t="s">
        <v>107</v>
      </c>
      <c r="F889" s="201">
        <v>1610</v>
      </c>
      <c r="G889" s="202" t="s">
        <v>1866</v>
      </c>
      <c r="H889" s="190">
        <v>44473</v>
      </c>
      <c r="L889" s="36"/>
    </row>
    <row r="890" spans="1:12" s="2" customFormat="1" ht="24.95" customHeight="1" x14ac:dyDescent="0.25">
      <c r="A890" s="107">
        <v>881</v>
      </c>
      <c r="B890" s="197">
        <v>44425</v>
      </c>
      <c r="C890" s="198" t="s">
        <v>1868</v>
      </c>
      <c r="D890" s="199" t="s">
        <v>481</v>
      </c>
      <c r="E890" s="200" t="s">
        <v>106</v>
      </c>
      <c r="F890" s="201">
        <v>1230.75</v>
      </c>
      <c r="G890" s="202" t="s">
        <v>1867</v>
      </c>
      <c r="H890" s="190">
        <v>44474</v>
      </c>
      <c r="L890" s="36"/>
    </row>
    <row r="891" spans="1:12" s="2" customFormat="1" ht="24.95" customHeight="1" x14ac:dyDescent="0.25">
      <c r="A891" s="107">
        <v>882</v>
      </c>
      <c r="B891" s="197">
        <v>44459</v>
      </c>
      <c r="C891" s="170">
        <v>380122</v>
      </c>
      <c r="D891" s="199" t="s">
        <v>492</v>
      </c>
      <c r="E891" s="200" t="s">
        <v>117</v>
      </c>
      <c r="F891" s="201">
        <v>1084</v>
      </c>
      <c r="G891" s="202" t="s">
        <v>1869</v>
      </c>
      <c r="H891" s="190">
        <v>44474</v>
      </c>
      <c r="L891" s="36"/>
    </row>
    <row r="892" spans="1:12" s="2" customFormat="1" ht="24.95" customHeight="1" x14ac:dyDescent="0.25">
      <c r="A892" s="107">
        <v>883</v>
      </c>
      <c r="B892" s="197">
        <v>44447</v>
      </c>
      <c r="C892" s="170">
        <v>1124659</v>
      </c>
      <c r="D892" s="199" t="s">
        <v>1621</v>
      </c>
      <c r="E892" s="200" t="s">
        <v>107</v>
      </c>
      <c r="F892" s="201">
        <v>558</v>
      </c>
      <c r="G892" s="202" t="s">
        <v>1870</v>
      </c>
      <c r="H892" s="190">
        <v>44477</v>
      </c>
      <c r="L892" s="36"/>
    </row>
    <row r="893" spans="1:12" s="2" customFormat="1" ht="24.95" customHeight="1" x14ac:dyDescent="0.25">
      <c r="A893" s="107">
        <v>884</v>
      </c>
      <c r="B893" s="197">
        <v>44447</v>
      </c>
      <c r="C893" s="198" t="s">
        <v>1871</v>
      </c>
      <c r="D893" s="199" t="s">
        <v>486</v>
      </c>
      <c r="E893" s="200" t="s">
        <v>106</v>
      </c>
      <c r="F893" s="201">
        <v>3933.38</v>
      </c>
      <c r="G893" s="202" t="s">
        <v>1872</v>
      </c>
      <c r="H893" s="190">
        <v>44477</v>
      </c>
      <c r="L893" s="36"/>
    </row>
    <row r="894" spans="1:12" s="2" customFormat="1" ht="24.95" customHeight="1" x14ac:dyDescent="0.25">
      <c r="A894" s="107">
        <v>885</v>
      </c>
      <c r="B894" s="197">
        <v>44449</v>
      </c>
      <c r="C894" s="170">
        <v>177773</v>
      </c>
      <c r="D894" s="199" t="s">
        <v>488</v>
      </c>
      <c r="E894" s="200" t="s">
        <v>106</v>
      </c>
      <c r="F894" s="201">
        <v>960</v>
      </c>
      <c r="G894" s="202" t="s">
        <v>1873</v>
      </c>
      <c r="H894" s="190">
        <v>44477</v>
      </c>
      <c r="L894" s="36"/>
    </row>
    <row r="895" spans="1:12" s="2" customFormat="1" ht="24.95" customHeight="1" x14ac:dyDescent="0.25">
      <c r="A895" s="107">
        <v>886</v>
      </c>
      <c r="B895" s="197">
        <v>44443</v>
      </c>
      <c r="C895" s="198" t="s">
        <v>1875</v>
      </c>
      <c r="D895" s="199" t="s">
        <v>1283</v>
      </c>
      <c r="E895" s="200" t="s">
        <v>107</v>
      </c>
      <c r="F895" s="201">
        <v>1818.75</v>
      </c>
      <c r="G895" s="202" t="s">
        <v>1874</v>
      </c>
      <c r="H895" s="190">
        <v>44480</v>
      </c>
      <c r="L895" s="36"/>
    </row>
    <row r="896" spans="1:12" s="2" customFormat="1" ht="24.95" customHeight="1" x14ac:dyDescent="0.25">
      <c r="A896" s="107">
        <v>887</v>
      </c>
      <c r="B896" s="197">
        <v>44433</v>
      </c>
      <c r="C896" s="198" t="s">
        <v>1876</v>
      </c>
      <c r="D896" s="199" t="s">
        <v>486</v>
      </c>
      <c r="E896" s="200" t="s">
        <v>106</v>
      </c>
      <c r="F896" s="201">
        <v>1808.82</v>
      </c>
      <c r="G896" s="202" t="s">
        <v>1879</v>
      </c>
      <c r="H896" s="190">
        <v>44480</v>
      </c>
      <c r="L896" s="36"/>
    </row>
    <row r="897" spans="1:12" s="2" customFormat="1" ht="24.95" customHeight="1" x14ac:dyDescent="0.25">
      <c r="A897" s="107">
        <v>888</v>
      </c>
      <c r="B897" s="197">
        <v>44463</v>
      </c>
      <c r="C897" s="170">
        <v>380776</v>
      </c>
      <c r="D897" s="199" t="s">
        <v>492</v>
      </c>
      <c r="E897" s="200" t="s">
        <v>117</v>
      </c>
      <c r="F897" s="201">
        <v>662.4</v>
      </c>
      <c r="G897" s="202" t="s">
        <v>1880</v>
      </c>
      <c r="H897" s="190">
        <v>44480</v>
      </c>
      <c r="L897" s="36"/>
    </row>
    <row r="898" spans="1:12" s="2" customFormat="1" ht="24.95" customHeight="1" x14ac:dyDescent="0.25">
      <c r="A898" s="107">
        <v>889</v>
      </c>
      <c r="B898" s="197">
        <v>44445</v>
      </c>
      <c r="C898" s="198" t="s">
        <v>1877</v>
      </c>
      <c r="D898" s="199" t="s">
        <v>521</v>
      </c>
      <c r="E898" s="200" t="s">
        <v>107</v>
      </c>
      <c r="F898" s="201">
        <v>1610</v>
      </c>
      <c r="G898" s="202" t="s">
        <v>1881</v>
      </c>
      <c r="H898" s="190">
        <v>44480</v>
      </c>
      <c r="L898" s="36"/>
    </row>
    <row r="899" spans="1:12" s="2" customFormat="1" ht="24.95" customHeight="1" x14ac:dyDescent="0.25">
      <c r="A899" s="107">
        <v>890</v>
      </c>
      <c r="B899" s="197">
        <v>44441</v>
      </c>
      <c r="C899" s="170">
        <v>7221</v>
      </c>
      <c r="D899" s="199" t="s">
        <v>609</v>
      </c>
      <c r="E899" s="200" t="s">
        <v>111</v>
      </c>
      <c r="F899" s="201">
        <v>98115.62</v>
      </c>
      <c r="G899" s="202" t="s">
        <v>1878</v>
      </c>
      <c r="H899" s="190">
        <v>44480</v>
      </c>
      <c r="L899" s="36"/>
    </row>
    <row r="900" spans="1:12" s="2" customFormat="1" ht="24.95" customHeight="1" x14ac:dyDescent="0.25">
      <c r="A900" s="107">
        <v>891</v>
      </c>
      <c r="B900" s="197">
        <v>44454</v>
      </c>
      <c r="C900" s="170">
        <v>178092</v>
      </c>
      <c r="D900" s="199" t="s">
        <v>488</v>
      </c>
      <c r="E900" s="200" t="s">
        <v>106</v>
      </c>
      <c r="F900" s="201">
        <v>960</v>
      </c>
      <c r="G900" s="202" t="s">
        <v>1882</v>
      </c>
      <c r="H900" s="190">
        <v>44482</v>
      </c>
      <c r="L900" s="36"/>
    </row>
    <row r="901" spans="1:12" s="2" customFormat="1" ht="24.95" customHeight="1" x14ac:dyDescent="0.25">
      <c r="A901" s="107">
        <v>892</v>
      </c>
      <c r="B901" s="197">
        <v>44454</v>
      </c>
      <c r="C901" s="198" t="s">
        <v>1883</v>
      </c>
      <c r="D901" s="199" t="s">
        <v>481</v>
      </c>
      <c r="E901" s="200" t="s">
        <v>106</v>
      </c>
      <c r="F901" s="201">
        <v>2836.38</v>
      </c>
      <c r="G901" s="202" t="s">
        <v>1885</v>
      </c>
      <c r="H901" s="190">
        <v>44482</v>
      </c>
      <c r="L901" s="36"/>
    </row>
    <row r="902" spans="1:12" s="2" customFormat="1" ht="24.95" customHeight="1" x14ac:dyDescent="0.25">
      <c r="A902" s="107">
        <v>893</v>
      </c>
      <c r="B902" s="197">
        <v>44439</v>
      </c>
      <c r="C902" s="198" t="s">
        <v>1884</v>
      </c>
      <c r="D902" s="199" t="s">
        <v>523</v>
      </c>
      <c r="E902" s="200" t="s">
        <v>106</v>
      </c>
      <c r="F902" s="201">
        <v>428.62</v>
      </c>
      <c r="G902" s="202" t="s">
        <v>1886</v>
      </c>
      <c r="H902" s="190">
        <v>44482</v>
      </c>
      <c r="L902" s="36"/>
    </row>
    <row r="903" spans="1:12" s="2" customFormat="1" ht="24.95" customHeight="1" x14ac:dyDescent="0.25">
      <c r="A903" s="107">
        <v>894</v>
      </c>
      <c r="B903" s="197">
        <v>44453</v>
      </c>
      <c r="C903" s="170">
        <v>45117</v>
      </c>
      <c r="D903" s="199" t="s">
        <v>563</v>
      </c>
      <c r="E903" s="200" t="s">
        <v>107</v>
      </c>
      <c r="F903" s="201">
        <v>1136</v>
      </c>
      <c r="G903" s="202" t="s">
        <v>1887</v>
      </c>
      <c r="H903" s="190">
        <v>44483</v>
      </c>
      <c r="L903" s="36"/>
    </row>
    <row r="904" spans="1:12" s="2" customFormat="1" ht="24.95" customHeight="1" x14ac:dyDescent="0.25">
      <c r="A904" s="107">
        <v>895</v>
      </c>
      <c r="B904" s="197">
        <v>44441</v>
      </c>
      <c r="C904" s="170" t="s">
        <v>1888</v>
      </c>
      <c r="D904" s="199" t="s">
        <v>1249</v>
      </c>
      <c r="E904" s="200" t="s">
        <v>106</v>
      </c>
      <c r="F904" s="201">
        <v>597.05999999999995</v>
      </c>
      <c r="G904" s="202" t="s">
        <v>1889</v>
      </c>
      <c r="H904" s="190">
        <v>44483</v>
      </c>
      <c r="L904" s="36"/>
    </row>
    <row r="905" spans="1:12" s="2" customFormat="1" ht="24.95" customHeight="1" x14ac:dyDescent="0.25">
      <c r="A905" s="107">
        <v>896</v>
      </c>
      <c r="B905" s="197">
        <v>44424</v>
      </c>
      <c r="C905" s="198" t="s">
        <v>1891</v>
      </c>
      <c r="D905" s="199" t="s">
        <v>484</v>
      </c>
      <c r="E905" s="200" t="s">
        <v>107</v>
      </c>
      <c r="F905" s="201">
        <v>1750</v>
      </c>
      <c r="G905" s="202" t="s">
        <v>1890</v>
      </c>
      <c r="H905" s="190">
        <v>44484</v>
      </c>
      <c r="L905" s="36"/>
    </row>
    <row r="906" spans="1:12" s="2" customFormat="1" ht="24.95" customHeight="1" x14ac:dyDescent="0.25">
      <c r="A906" s="107">
        <v>897</v>
      </c>
      <c r="B906" s="197">
        <v>44456</v>
      </c>
      <c r="C906" s="198" t="s">
        <v>1892</v>
      </c>
      <c r="D906" s="199" t="s">
        <v>1249</v>
      </c>
      <c r="E906" s="200" t="s">
        <v>106</v>
      </c>
      <c r="F906" s="201">
        <v>373.17</v>
      </c>
      <c r="G906" s="202" t="s">
        <v>1896</v>
      </c>
      <c r="H906" s="190">
        <v>44484</v>
      </c>
      <c r="L906" s="36"/>
    </row>
    <row r="907" spans="1:12" s="2" customFormat="1" ht="24.95" customHeight="1" x14ac:dyDescent="0.25">
      <c r="A907" s="107">
        <v>898</v>
      </c>
      <c r="B907" s="197">
        <v>44439</v>
      </c>
      <c r="C907" s="198" t="s">
        <v>1893</v>
      </c>
      <c r="D907" s="199" t="s">
        <v>486</v>
      </c>
      <c r="E907" s="200" t="s">
        <v>106</v>
      </c>
      <c r="F907" s="201">
        <v>3490.57</v>
      </c>
      <c r="G907" s="202" t="s">
        <v>1897</v>
      </c>
      <c r="H907" s="190">
        <v>44484</v>
      </c>
      <c r="L907" s="36"/>
    </row>
    <row r="908" spans="1:12" s="2" customFormat="1" ht="24.95" customHeight="1" x14ac:dyDescent="0.25">
      <c r="A908" s="107">
        <v>899</v>
      </c>
      <c r="B908" s="197">
        <v>44454</v>
      </c>
      <c r="C908" s="198" t="s">
        <v>1894</v>
      </c>
      <c r="D908" s="199" t="s">
        <v>486</v>
      </c>
      <c r="E908" s="200" t="s">
        <v>106</v>
      </c>
      <c r="F908" s="201">
        <v>3376.68</v>
      </c>
      <c r="G908" s="202" t="s">
        <v>1898</v>
      </c>
      <c r="H908" s="190">
        <v>44484</v>
      </c>
      <c r="L908" s="36"/>
    </row>
    <row r="909" spans="1:12" s="2" customFormat="1" ht="24.95" customHeight="1" x14ac:dyDescent="0.25">
      <c r="A909" s="107">
        <v>900</v>
      </c>
      <c r="B909" s="197">
        <v>44439</v>
      </c>
      <c r="C909" s="198" t="s">
        <v>1895</v>
      </c>
      <c r="D909" s="199" t="s">
        <v>1834</v>
      </c>
      <c r="E909" s="200" t="s">
        <v>106</v>
      </c>
      <c r="F909" s="201">
        <v>1078</v>
      </c>
      <c r="G909" s="202" t="s">
        <v>1899</v>
      </c>
      <c r="H909" s="190">
        <v>44484</v>
      </c>
      <c r="L909" s="36"/>
    </row>
    <row r="910" spans="1:12" s="2" customFormat="1" ht="24.95" customHeight="1" x14ac:dyDescent="0.25">
      <c r="A910" s="107">
        <v>901</v>
      </c>
      <c r="B910" s="197">
        <v>44440</v>
      </c>
      <c r="C910" s="198" t="s">
        <v>1900</v>
      </c>
      <c r="D910" s="199" t="s">
        <v>1275</v>
      </c>
      <c r="E910" s="200" t="s">
        <v>107</v>
      </c>
      <c r="F910" s="201">
        <v>726.75</v>
      </c>
      <c r="G910" s="202" t="s">
        <v>1274</v>
      </c>
      <c r="H910" s="190">
        <v>44487</v>
      </c>
      <c r="L910" s="36"/>
    </row>
    <row r="911" spans="1:12" s="2" customFormat="1" ht="24.95" customHeight="1" x14ac:dyDescent="0.25">
      <c r="A911" s="107">
        <v>902</v>
      </c>
      <c r="B911" s="197">
        <v>44443</v>
      </c>
      <c r="C911" s="198" t="s">
        <v>1902</v>
      </c>
      <c r="D911" s="199" t="s">
        <v>1283</v>
      </c>
      <c r="E911" s="200" t="s">
        <v>107</v>
      </c>
      <c r="F911" s="201">
        <v>1818.75</v>
      </c>
      <c r="G911" s="202" t="s">
        <v>1901</v>
      </c>
      <c r="H911" s="190">
        <v>44487</v>
      </c>
      <c r="L911" s="36"/>
    </row>
    <row r="912" spans="1:12" s="2" customFormat="1" ht="24.95" customHeight="1" x14ac:dyDescent="0.25">
      <c r="A912" s="107">
        <v>903</v>
      </c>
      <c r="B912" s="197">
        <v>44470</v>
      </c>
      <c r="C912" s="170">
        <v>381612</v>
      </c>
      <c r="D912" s="199" t="s">
        <v>492</v>
      </c>
      <c r="E912" s="200" t="s">
        <v>117</v>
      </c>
      <c r="F912" s="201">
        <v>9484.02</v>
      </c>
      <c r="G912" s="202" t="s">
        <v>1906</v>
      </c>
      <c r="H912" s="190">
        <v>44487</v>
      </c>
      <c r="L912" s="36"/>
    </row>
    <row r="913" spans="1:12" s="2" customFormat="1" ht="24.95" customHeight="1" x14ac:dyDescent="0.25">
      <c r="A913" s="107">
        <v>904</v>
      </c>
      <c r="B913" s="197">
        <v>44425</v>
      </c>
      <c r="C913" s="198" t="s">
        <v>1903</v>
      </c>
      <c r="D913" s="199" t="s">
        <v>1470</v>
      </c>
      <c r="E913" s="200" t="s">
        <v>106</v>
      </c>
      <c r="F913" s="201">
        <v>2785</v>
      </c>
      <c r="G913" s="202" t="s">
        <v>1907</v>
      </c>
      <c r="H913" s="190">
        <v>44487</v>
      </c>
      <c r="L913" s="36"/>
    </row>
    <row r="914" spans="1:12" s="2" customFormat="1" ht="24.95" customHeight="1" x14ac:dyDescent="0.25">
      <c r="A914" s="107">
        <v>905</v>
      </c>
      <c r="B914" s="197">
        <v>44456</v>
      </c>
      <c r="C914" s="170">
        <v>252692</v>
      </c>
      <c r="D914" s="199" t="s">
        <v>638</v>
      </c>
      <c r="E914" s="200" t="s">
        <v>107</v>
      </c>
      <c r="F914" s="201">
        <v>743</v>
      </c>
      <c r="G914" s="202" t="s">
        <v>1908</v>
      </c>
      <c r="H914" s="190">
        <v>44487</v>
      </c>
      <c r="L914" s="36"/>
    </row>
    <row r="915" spans="1:12" s="2" customFormat="1" ht="24.95" customHeight="1" x14ac:dyDescent="0.25">
      <c r="A915" s="107">
        <v>906</v>
      </c>
      <c r="B915" s="197">
        <v>44441</v>
      </c>
      <c r="C915" s="170">
        <v>1501</v>
      </c>
      <c r="D915" s="199" t="s">
        <v>829</v>
      </c>
      <c r="E915" s="200" t="s">
        <v>106</v>
      </c>
      <c r="F915" s="201">
        <v>574.20000000000005</v>
      </c>
      <c r="G915" s="202" t="s">
        <v>1909</v>
      </c>
      <c r="H915" s="190">
        <v>44487</v>
      </c>
      <c r="L915" s="36"/>
    </row>
    <row r="916" spans="1:12" s="2" customFormat="1" ht="24.95" customHeight="1" x14ac:dyDescent="0.25">
      <c r="A916" s="107">
        <v>907</v>
      </c>
      <c r="B916" s="197">
        <v>44440</v>
      </c>
      <c r="C916" s="198" t="s">
        <v>1904</v>
      </c>
      <c r="D916" s="199" t="s">
        <v>484</v>
      </c>
      <c r="E916" s="200" t="s">
        <v>107</v>
      </c>
      <c r="F916" s="201">
        <v>3564</v>
      </c>
      <c r="G916" s="202" t="s">
        <v>1910</v>
      </c>
      <c r="H916" s="190">
        <v>44487</v>
      </c>
      <c r="L916" s="36"/>
    </row>
    <row r="917" spans="1:12" s="2" customFormat="1" ht="24.95" customHeight="1" x14ac:dyDescent="0.25">
      <c r="A917" s="107">
        <v>908</v>
      </c>
      <c r="B917" s="197">
        <v>44442</v>
      </c>
      <c r="C917" s="198" t="s">
        <v>1905</v>
      </c>
      <c r="D917" s="199" t="s">
        <v>652</v>
      </c>
      <c r="E917" s="200" t="s">
        <v>107</v>
      </c>
      <c r="F917" s="201">
        <v>468.8</v>
      </c>
      <c r="G917" s="202" t="s">
        <v>1911</v>
      </c>
      <c r="H917" s="190">
        <v>44487</v>
      </c>
      <c r="L917" s="36"/>
    </row>
    <row r="918" spans="1:12" s="2" customFormat="1" ht="24.95" customHeight="1" x14ac:dyDescent="0.25">
      <c r="A918" s="107">
        <v>909</v>
      </c>
      <c r="B918" s="197">
        <v>44454</v>
      </c>
      <c r="C918" s="198" t="s">
        <v>1913</v>
      </c>
      <c r="D918" s="199" t="s">
        <v>481</v>
      </c>
      <c r="E918" s="200" t="s">
        <v>106</v>
      </c>
      <c r="F918" s="201">
        <v>2836.38</v>
      </c>
      <c r="G918" s="202" t="s">
        <v>1912</v>
      </c>
      <c r="H918" s="190">
        <v>44489</v>
      </c>
      <c r="L918" s="36"/>
    </row>
    <row r="919" spans="1:12" s="2" customFormat="1" ht="24.95" customHeight="1" x14ac:dyDescent="0.25">
      <c r="A919" s="107">
        <v>910</v>
      </c>
      <c r="B919" s="197">
        <v>44461</v>
      </c>
      <c r="C919" s="198" t="s">
        <v>1914</v>
      </c>
      <c r="D919" s="199" t="s">
        <v>481</v>
      </c>
      <c r="E919" s="200" t="s">
        <v>107</v>
      </c>
      <c r="F919" s="201">
        <v>873.14</v>
      </c>
      <c r="G919" s="202" t="s">
        <v>1915</v>
      </c>
      <c r="H919" s="190">
        <v>44489</v>
      </c>
      <c r="L919" s="36"/>
    </row>
    <row r="920" spans="1:12" s="2" customFormat="1" ht="24.95" customHeight="1" x14ac:dyDescent="0.25">
      <c r="A920" s="107">
        <v>911</v>
      </c>
      <c r="B920" s="197">
        <v>44474</v>
      </c>
      <c r="C920" s="170">
        <v>381928</v>
      </c>
      <c r="D920" s="199" t="s">
        <v>492</v>
      </c>
      <c r="E920" s="200" t="s">
        <v>117</v>
      </c>
      <c r="F920" s="201">
        <v>375</v>
      </c>
      <c r="G920" s="202" t="s">
        <v>1916</v>
      </c>
      <c r="H920" s="190">
        <v>44489</v>
      </c>
      <c r="L920" s="36"/>
    </row>
    <row r="921" spans="1:12" s="2" customFormat="1" ht="24.95" customHeight="1" x14ac:dyDescent="0.25">
      <c r="A921" s="107">
        <v>912</v>
      </c>
      <c r="B921" s="197">
        <v>44460</v>
      </c>
      <c r="C921" s="170">
        <v>8153</v>
      </c>
      <c r="D921" s="199" t="s">
        <v>1268</v>
      </c>
      <c r="E921" s="200" t="s">
        <v>107</v>
      </c>
      <c r="F921" s="201">
        <v>1270</v>
      </c>
      <c r="G921" s="202" t="s">
        <v>1917</v>
      </c>
      <c r="H921" s="190">
        <v>44490</v>
      </c>
      <c r="L921" s="36"/>
    </row>
    <row r="922" spans="1:12" s="2" customFormat="1" ht="24.95" customHeight="1" x14ac:dyDescent="0.25">
      <c r="A922" s="107">
        <v>913</v>
      </c>
      <c r="B922" s="197">
        <v>44463</v>
      </c>
      <c r="C922" s="170">
        <v>542560</v>
      </c>
      <c r="D922" s="199" t="s">
        <v>479</v>
      </c>
      <c r="E922" s="200" t="s">
        <v>106</v>
      </c>
      <c r="F922" s="201">
        <v>532</v>
      </c>
      <c r="G922" s="202" t="s">
        <v>1918</v>
      </c>
      <c r="H922" s="190">
        <v>44491</v>
      </c>
      <c r="L922" s="36"/>
    </row>
    <row r="923" spans="1:12" s="2" customFormat="1" ht="24.95" customHeight="1" x14ac:dyDescent="0.25">
      <c r="A923" s="107">
        <v>914</v>
      </c>
      <c r="B923" s="197">
        <v>44461</v>
      </c>
      <c r="C923" s="198" t="s">
        <v>1919</v>
      </c>
      <c r="D923" s="199" t="s">
        <v>486</v>
      </c>
      <c r="E923" s="200" t="s">
        <v>106</v>
      </c>
      <c r="F923" s="201">
        <v>3067.68</v>
      </c>
      <c r="G923" s="202" t="s">
        <v>1920</v>
      </c>
      <c r="H923" s="190">
        <v>44491</v>
      </c>
      <c r="L923" s="36"/>
    </row>
    <row r="924" spans="1:12" s="2" customFormat="1" ht="24.95" customHeight="1" x14ac:dyDescent="0.25">
      <c r="A924" s="107">
        <v>915</v>
      </c>
      <c r="B924" s="197">
        <v>44440</v>
      </c>
      <c r="C924" s="170">
        <v>62415492</v>
      </c>
      <c r="D924" s="199" t="s">
        <v>590</v>
      </c>
      <c r="E924" s="200" t="s">
        <v>439</v>
      </c>
      <c r="F924" s="201">
        <v>32660.47</v>
      </c>
      <c r="G924" s="202" t="s">
        <v>1921</v>
      </c>
      <c r="H924" s="190">
        <v>44494</v>
      </c>
      <c r="L924" s="36"/>
    </row>
    <row r="925" spans="1:12" s="2" customFormat="1" ht="24.95" customHeight="1" x14ac:dyDescent="0.25">
      <c r="A925" s="107">
        <v>916</v>
      </c>
      <c r="B925" s="197">
        <v>44447</v>
      </c>
      <c r="C925" s="198" t="s">
        <v>1922</v>
      </c>
      <c r="D925" s="199" t="s">
        <v>486</v>
      </c>
      <c r="E925" s="200" t="s">
        <v>106</v>
      </c>
      <c r="F925" s="201">
        <v>3933.37</v>
      </c>
      <c r="G925" s="202" t="s">
        <v>1923</v>
      </c>
      <c r="H925" s="190">
        <v>44494</v>
      </c>
      <c r="L925" s="36"/>
    </row>
    <row r="926" spans="1:12" s="2" customFormat="1" ht="24.95" customHeight="1" x14ac:dyDescent="0.25">
      <c r="A926" s="107">
        <v>917</v>
      </c>
      <c r="B926" s="197">
        <v>44480</v>
      </c>
      <c r="C926" s="170">
        <v>382587</v>
      </c>
      <c r="D926" s="199" t="s">
        <v>492</v>
      </c>
      <c r="E926" s="200" t="s">
        <v>117</v>
      </c>
      <c r="F926" s="201">
        <v>1265.2</v>
      </c>
      <c r="G926" s="202" t="s">
        <v>1924</v>
      </c>
      <c r="H926" s="190">
        <v>44495</v>
      </c>
      <c r="L926" s="36"/>
    </row>
    <row r="927" spans="1:12" s="2" customFormat="1" ht="24.95" customHeight="1" x14ac:dyDescent="0.25">
      <c r="A927" s="107">
        <v>918</v>
      </c>
      <c r="B927" s="197">
        <v>44439</v>
      </c>
      <c r="C927" s="170">
        <v>3070489</v>
      </c>
      <c r="D927" s="199" t="s">
        <v>523</v>
      </c>
      <c r="E927" s="200" t="s">
        <v>106</v>
      </c>
      <c r="F927" s="201">
        <v>428.76</v>
      </c>
      <c r="G927" s="202" t="s">
        <v>1925</v>
      </c>
      <c r="H927" s="190">
        <v>44495</v>
      </c>
      <c r="L927" s="36"/>
    </row>
    <row r="928" spans="1:12" s="2" customFormat="1" ht="24.95" customHeight="1" x14ac:dyDescent="0.25">
      <c r="A928" s="107">
        <v>919</v>
      </c>
      <c r="B928" s="197">
        <v>44454</v>
      </c>
      <c r="C928" s="170" t="s">
        <v>1927</v>
      </c>
      <c r="D928" s="199" t="s">
        <v>481</v>
      </c>
      <c r="E928" s="200" t="s">
        <v>106</v>
      </c>
      <c r="F928" s="201">
        <v>2836.38</v>
      </c>
      <c r="G928" s="202" t="s">
        <v>1926</v>
      </c>
      <c r="H928" s="190">
        <v>44496</v>
      </c>
      <c r="L928" s="36"/>
    </row>
    <row r="929" spans="1:12" s="2" customFormat="1" ht="24.95" customHeight="1" x14ac:dyDescent="0.25">
      <c r="A929" s="107">
        <v>920</v>
      </c>
      <c r="B929" s="197">
        <v>44461</v>
      </c>
      <c r="C929" s="170" t="s">
        <v>1928</v>
      </c>
      <c r="D929" s="199" t="s">
        <v>481</v>
      </c>
      <c r="E929" s="200" t="s">
        <v>107</v>
      </c>
      <c r="F929" s="201">
        <v>873.14</v>
      </c>
      <c r="G929" s="202" t="s">
        <v>1929</v>
      </c>
      <c r="H929" s="190">
        <v>44496</v>
      </c>
      <c r="L929" s="36"/>
    </row>
    <row r="930" spans="1:12" s="2" customFormat="1" ht="24.95" customHeight="1" x14ac:dyDescent="0.25">
      <c r="A930" s="107">
        <v>921</v>
      </c>
      <c r="B930" s="197">
        <v>44441</v>
      </c>
      <c r="C930" s="198" t="s">
        <v>1931</v>
      </c>
      <c r="D930" s="199" t="s">
        <v>1249</v>
      </c>
      <c r="E930" s="200" t="s">
        <v>106</v>
      </c>
      <c r="F930" s="201">
        <v>597.24</v>
      </c>
      <c r="G930" s="202" t="s">
        <v>1930</v>
      </c>
      <c r="H930" s="190">
        <v>44497</v>
      </c>
      <c r="L930" s="36"/>
    </row>
    <row r="931" spans="1:12" s="2" customFormat="1" ht="24.95" customHeight="1" x14ac:dyDescent="0.25">
      <c r="A931" s="107">
        <v>922</v>
      </c>
      <c r="B931" s="197">
        <v>44482</v>
      </c>
      <c r="C931" s="170">
        <v>382794</v>
      </c>
      <c r="D931" s="199" t="s">
        <v>492</v>
      </c>
      <c r="E931" s="200" t="s">
        <v>106</v>
      </c>
      <c r="F931" s="201">
        <v>9179.08</v>
      </c>
      <c r="G931" s="202" t="s">
        <v>1932</v>
      </c>
      <c r="H931" s="190">
        <v>44497</v>
      </c>
      <c r="L931" s="36"/>
    </row>
    <row r="932" spans="1:12" s="2" customFormat="1" ht="24.95" customHeight="1" x14ac:dyDescent="0.25">
      <c r="A932" s="107">
        <v>923</v>
      </c>
      <c r="B932" s="197">
        <v>44469</v>
      </c>
      <c r="C932" s="170">
        <v>694173</v>
      </c>
      <c r="D932" s="199" t="s">
        <v>481</v>
      </c>
      <c r="E932" s="200" t="s">
        <v>106</v>
      </c>
      <c r="F932" s="201">
        <v>1172.5</v>
      </c>
      <c r="G932" s="202" t="s">
        <v>1933</v>
      </c>
      <c r="H932" s="190">
        <v>44497</v>
      </c>
      <c r="L932" s="36"/>
    </row>
    <row r="933" spans="1:12" s="2" customFormat="1" ht="24.95" customHeight="1" x14ac:dyDescent="0.25">
      <c r="A933" s="107">
        <v>924</v>
      </c>
      <c r="B933" s="197">
        <v>44469</v>
      </c>
      <c r="C933" s="170">
        <v>1259239</v>
      </c>
      <c r="D933" s="199" t="s">
        <v>1355</v>
      </c>
      <c r="E933" s="200" t="s">
        <v>106</v>
      </c>
      <c r="F933" s="201">
        <v>1215.8499999999999</v>
      </c>
      <c r="G933" s="202" t="s">
        <v>1934</v>
      </c>
      <c r="H933" s="190">
        <v>44497</v>
      </c>
      <c r="L933" s="36"/>
    </row>
    <row r="934" spans="1:12" s="2" customFormat="1" ht="24.95" customHeight="1" x14ac:dyDescent="0.25">
      <c r="A934" s="107">
        <v>925</v>
      </c>
      <c r="B934" s="197">
        <v>44469</v>
      </c>
      <c r="C934" s="170">
        <v>544656</v>
      </c>
      <c r="D934" s="199" t="s">
        <v>479</v>
      </c>
      <c r="E934" s="200" t="s">
        <v>106</v>
      </c>
      <c r="F934" s="201">
        <v>874</v>
      </c>
      <c r="G934" s="202" t="s">
        <v>1935</v>
      </c>
      <c r="H934" s="190">
        <v>44497</v>
      </c>
      <c r="L934" s="36"/>
    </row>
    <row r="935" spans="1:12" s="2" customFormat="1" ht="24.95" customHeight="1" x14ac:dyDescent="0.25">
      <c r="A935" s="107">
        <v>926</v>
      </c>
      <c r="B935" s="197">
        <v>44438</v>
      </c>
      <c r="C935" s="170">
        <v>204501</v>
      </c>
      <c r="D935" s="199" t="s">
        <v>1277</v>
      </c>
      <c r="E935" s="200" t="s">
        <v>106</v>
      </c>
      <c r="F935" s="201">
        <v>3135</v>
      </c>
      <c r="G935" s="202" t="s">
        <v>1936</v>
      </c>
      <c r="H935" s="190">
        <v>44498</v>
      </c>
      <c r="L935" s="36"/>
    </row>
    <row r="936" spans="1:12" s="2" customFormat="1" ht="24.95" customHeight="1" x14ac:dyDescent="0.25">
      <c r="A936" s="107">
        <v>927</v>
      </c>
      <c r="B936" s="197">
        <v>44456</v>
      </c>
      <c r="C936" s="170" t="s">
        <v>1937</v>
      </c>
      <c r="D936" s="199" t="s">
        <v>1249</v>
      </c>
      <c r="E936" s="200" t="s">
        <v>106</v>
      </c>
      <c r="F936" s="201">
        <v>373.16</v>
      </c>
      <c r="G936" s="202" t="s">
        <v>1939</v>
      </c>
      <c r="H936" s="190">
        <v>44498</v>
      </c>
      <c r="L936" s="36"/>
    </row>
    <row r="937" spans="1:12" s="2" customFormat="1" ht="24.95" customHeight="1" x14ac:dyDescent="0.25">
      <c r="A937" s="107">
        <v>928</v>
      </c>
      <c r="B937" s="197">
        <v>44468</v>
      </c>
      <c r="C937" s="170" t="s">
        <v>1938</v>
      </c>
      <c r="D937" s="199" t="s">
        <v>486</v>
      </c>
      <c r="E937" s="200" t="s">
        <v>106</v>
      </c>
      <c r="F937" s="201">
        <v>1514.1</v>
      </c>
      <c r="G937" s="202" t="s">
        <v>1940</v>
      </c>
      <c r="H937" s="190">
        <v>44498</v>
      </c>
      <c r="L937" s="36"/>
    </row>
    <row r="938" spans="1:12" s="2" customFormat="1" ht="24.95" customHeight="1" x14ac:dyDescent="0.25">
      <c r="A938" s="107">
        <v>929</v>
      </c>
      <c r="B938" s="197">
        <v>44440</v>
      </c>
      <c r="C938" s="198" t="s">
        <v>1943</v>
      </c>
      <c r="D938" s="199" t="s">
        <v>1275</v>
      </c>
      <c r="E938" s="200" t="s">
        <v>107</v>
      </c>
      <c r="F938" s="201">
        <v>726.75</v>
      </c>
      <c r="G938" s="202" t="s">
        <v>1274</v>
      </c>
      <c r="H938" s="190">
        <v>44501</v>
      </c>
      <c r="L938" s="36"/>
    </row>
    <row r="939" spans="1:12" s="2" customFormat="1" ht="24.95" customHeight="1" x14ac:dyDescent="0.25">
      <c r="A939" s="107">
        <v>930</v>
      </c>
      <c r="B939" s="197">
        <v>44443</v>
      </c>
      <c r="C939" s="198" t="s">
        <v>1944</v>
      </c>
      <c r="D939" s="199" t="s">
        <v>1283</v>
      </c>
      <c r="E939" s="200" t="s">
        <v>107</v>
      </c>
      <c r="F939" s="201">
        <v>1818.75</v>
      </c>
      <c r="G939" s="202" t="s">
        <v>1945</v>
      </c>
      <c r="H939" s="190">
        <v>44501</v>
      </c>
      <c r="L939" s="36"/>
    </row>
    <row r="940" spans="1:12" s="2" customFormat="1" ht="24.95" customHeight="1" x14ac:dyDescent="0.25">
      <c r="A940" s="107">
        <v>931</v>
      </c>
      <c r="B940" s="197">
        <v>44454</v>
      </c>
      <c r="C940" s="198" t="s">
        <v>1946</v>
      </c>
      <c r="D940" s="199" t="s">
        <v>486</v>
      </c>
      <c r="E940" s="200" t="s">
        <v>106</v>
      </c>
      <c r="F940" s="201">
        <v>3376.67</v>
      </c>
      <c r="G940" s="202" t="s">
        <v>1949</v>
      </c>
      <c r="H940" s="190">
        <v>44501</v>
      </c>
      <c r="L940" s="36"/>
    </row>
    <row r="941" spans="1:12" s="2" customFormat="1" ht="24.95" customHeight="1" x14ac:dyDescent="0.25">
      <c r="A941" s="107">
        <v>932</v>
      </c>
      <c r="B941" s="197">
        <v>44469</v>
      </c>
      <c r="C941" s="170">
        <v>169818</v>
      </c>
      <c r="D941" s="199" t="s">
        <v>666</v>
      </c>
      <c r="E941" s="200" t="s">
        <v>106</v>
      </c>
      <c r="F941" s="201">
        <v>769.6</v>
      </c>
      <c r="G941" s="202" t="s">
        <v>1950</v>
      </c>
      <c r="H941" s="190">
        <v>44501</v>
      </c>
      <c r="L941" s="36"/>
    </row>
    <row r="942" spans="1:12" s="2" customFormat="1" ht="24.95" customHeight="1" x14ac:dyDescent="0.25">
      <c r="A942" s="107">
        <v>933</v>
      </c>
      <c r="B942" s="197">
        <v>44469</v>
      </c>
      <c r="C942" s="170">
        <v>3386</v>
      </c>
      <c r="D942" s="199" t="s">
        <v>1947</v>
      </c>
      <c r="E942" s="200" t="s">
        <v>106</v>
      </c>
      <c r="F942" s="201">
        <v>5040</v>
      </c>
      <c r="G942" s="202" t="s">
        <v>1951</v>
      </c>
      <c r="H942" s="190">
        <v>44501</v>
      </c>
      <c r="L942" s="36"/>
    </row>
    <row r="943" spans="1:12" s="2" customFormat="1" ht="24.95" customHeight="1" x14ac:dyDescent="0.25">
      <c r="A943" s="107">
        <v>934</v>
      </c>
      <c r="B943" s="197">
        <v>44470</v>
      </c>
      <c r="C943" s="170">
        <v>1377</v>
      </c>
      <c r="D943" s="199" t="s">
        <v>491</v>
      </c>
      <c r="E943" s="200" t="s">
        <v>111</v>
      </c>
      <c r="F943" s="201">
        <v>47296.04</v>
      </c>
      <c r="G943" s="202" t="s">
        <v>1952</v>
      </c>
      <c r="H943" s="190">
        <v>44501</v>
      </c>
      <c r="L943" s="36"/>
    </row>
    <row r="944" spans="1:12" s="2" customFormat="1" ht="24.95" customHeight="1" x14ac:dyDescent="0.25">
      <c r="A944" s="107">
        <v>935</v>
      </c>
      <c r="B944" s="197">
        <v>44470</v>
      </c>
      <c r="C944" s="170">
        <v>16505</v>
      </c>
      <c r="D944" s="199" t="s">
        <v>490</v>
      </c>
      <c r="E944" s="200" t="s">
        <v>106</v>
      </c>
      <c r="F944" s="201">
        <v>538</v>
      </c>
      <c r="G944" s="202" t="s">
        <v>1953</v>
      </c>
      <c r="H944" s="190">
        <v>44501</v>
      </c>
      <c r="L944" s="36"/>
    </row>
    <row r="945" spans="1:12" s="2" customFormat="1" ht="24.95" customHeight="1" x14ac:dyDescent="0.25">
      <c r="A945" s="107">
        <v>936</v>
      </c>
      <c r="B945" s="197">
        <v>44440</v>
      </c>
      <c r="C945" s="198" t="s">
        <v>1948</v>
      </c>
      <c r="D945" s="199" t="s">
        <v>484</v>
      </c>
      <c r="E945" s="200" t="s">
        <v>107</v>
      </c>
      <c r="F945" s="201">
        <v>3564</v>
      </c>
      <c r="G945" s="202" t="s">
        <v>1954</v>
      </c>
      <c r="H945" s="190">
        <v>44501</v>
      </c>
      <c r="L945" s="36"/>
    </row>
    <row r="946" spans="1:12" s="2" customFormat="1" ht="24.95" customHeight="1" x14ac:dyDescent="0.25">
      <c r="A946" s="107">
        <v>937</v>
      </c>
      <c r="B946" s="197">
        <v>44473</v>
      </c>
      <c r="C946" s="170">
        <v>545438</v>
      </c>
      <c r="D946" s="199" t="s">
        <v>479</v>
      </c>
      <c r="E946" s="200" t="s">
        <v>106</v>
      </c>
      <c r="F946" s="201">
        <v>1330</v>
      </c>
      <c r="G946" s="202" t="s">
        <v>1955</v>
      </c>
      <c r="H946" s="190">
        <v>44501</v>
      </c>
      <c r="L946" s="36"/>
    </row>
    <row r="947" spans="1:12" s="2" customFormat="1" ht="24.95" customHeight="1" x14ac:dyDescent="0.25">
      <c r="A947" s="107">
        <v>938</v>
      </c>
      <c r="B947" s="197">
        <v>44473</v>
      </c>
      <c r="C947" s="170">
        <v>16552</v>
      </c>
      <c r="D947" s="199" t="s">
        <v>490</v>
      </c>
      <c r="E947" s="200" t="s">
        <v>106</v>
      </c>
      <c r="F947" s="201">
        <v>538</v>
      </c>
      <c r="G947" s="202" t="s">
        <v>1956</v>
      </c>
      <c r="H947" s="190">
        <v>44503</v>
      </c>
      <c r="L947" s="36"/>
    </row>
    <row r="948" spans="1:12" s="2" customFormat="1" ht="24.95" customHeight="1" x14ac:dyDescent="0.25">
      <c r="A948" s="107">
        <v>939</v>
      </c>
      <c r="B948" s="197">
        <v>44461</v>
      </c>
      <c r="C948" s="198" t="s">
        <v>1957</v>
      </c>
      <c r="D948" s="199" t="s">
        <v>481</v>
      </c>
      <c r="E948" s="200" t="s">
        <v>107</v>
      </c>
      <c r="F948" s="201">
        <v>873.14</v>
      </c>
      <c r="G948" s="202" t="s">
        <v>1961</v>
      </c>
      <c r="H948" s="190">
        <v>44503</v>
      </c>
      <c r="L948" s="36"/>
    </row>
    <row r="949" spans="1:12" s="2" customFormat="1" ht="24.95" customHeight="1" x14ac:dyDescent="0.25">
      <c r="A949" s="107">
        <v>940</v>
      </c>
      <c r="B949" s="197">
        <v>44454</v>
      </c>
      <c r="C949" s="198" t="s">
        <v>1958</v>
      </c>
      <c r="D949" s="199" t="s">
        <v>481</v>
      </c>
      <c r="E949" s="200" t="s">
        <v>106</v>
      </c>
      <c r="F949" s="201">
        <v>2836.38</v>
      </c>
      <c r="G949" s="202" t="s">
        <v>1962</v>
      </c>
      <c r="H949" s="190">
        <v>44503</v>
      </c>
      <c r="L949" s="36"/>
    </row>
    <row r="950" spans="1:12" s="2" customFormat="1" ht="24.95" customHeight="1" x14ac:dyDescent="0.25">
      <c r="A950" s="107">
        <v>941</v>
      </c>
      <c r="B950" s="197">
        <v>44488</v>
      </c>
      <c r="C950" s="170">
        <v>383429</v>
      </c>
      <c r="D950" s="199" t="s">
        <v>492</v>
      </c>
      <c r="E950" s="200" t="s">
        <v>117</v>
      </c>
      <c r="F950" s="201">
        <v>350</v>
      </c>
      <c r="G950" s="202" t="s">
        <v>1963</v>
      </c>
      <c r="H950" s="190">
        <v>44503</v>
      </c>
      <c r="L950" s="36"/>
    </row>
    <row r="951" spans="1:12" s="2" customFormat="1" ht="24.95" customHeight="1" x14ac:dyDescent="0.25">
      <c r="A951" s="107">
        <v>942</v>
      </c>
      <c r="B951" s="197">
        <v>44474</v>
      </c>
      <c r="C951" s="198" t="s">
        <v>1959</v>
      </c>
      <c r="D951" s="199" t="s">
        <v>1283</v>
      </c>
      <c r="E951" s="200" t="s">
        <v>107</v>
      </c>
      <c r="F951" s="201">
        <v>699.64</v>
      </c>
      <c r="G951" s="202" t="s">
        <v>1964</v>
      </c>
      <c r="H951" s="190">
        <v>44503</v>
      </c>
      <c r="L951" s="36"/>
    </row>
    <row r="952" spans="1:12" s="2" customFormat="1" ht="24.95" customHeight="1" x14ac:dyDescent="0.25">
      <c r="A952" s="107">
        <v>943</v>
      </c>
      <c r="B952" s="197">
        <v>44474</v>
      </c>
      <c r="C952" s="198" t="s">
        <v>1960</v>
      </c>
      <c r="D952" s="199" t="s">
        <v>1249</v>
      </c>
      <c r="E952" s="200" t="s">
        <v>106</v>
      </c>
      <c r="F952" s="201">
        <v>223.9</v>
      </c>
      <c r="G952" s="202" t="s">
        <v>1965</v>
      </c>
      <c r="H952" s="190">
        <v>44503</v>
      </c>
      <c r="L952" s="36"/>
    </row>
    <row r="953" spans="1:12" s="2" customFormat="1" ht="24.95" customHeight="1" x14ac:dyDescent="0.25">
      <c r="A953" s="107">
        <v>944</v>
      </c>
      <c r="B953" s="197">
        <v>44476</v>
      </c>
      <c r="C953" s="198" t="s">
        <v>1967</v>
      </c>
      <c r="D953" s="199" t="s">
        <v>523</v>
      </c>
      <c r="E953" s="200" t="s">
        <v>107</v>
      </c>
      <c r="F953" s="201">
        <v>334.37</v>
      </c>
      <c r="G953" s="202" t="s">
        <v>1966</v>
      </c>
      <c r="H953" s="190">
        <v>44504</v>
      </c>
      <c r="L953" s="36"/>
    </row>
    <row r="954" spans="1:12" s="2" customFormat="1" ht="24.95" customHeight="1" x14ac:dyDescent="0.25">
      <c r="A954" s="107">
        <v>945</v>
      </c>
      <c r="B954" s="197">
        <v>44474</v>
      </c>
      <c r="C954" s="170">
        <v>253833</v>
      </c>
      <c r="D954" s="199" t="s">
        <v>638</v>
      </c>
      <c r="E954" s="200" t="s">
        <v>107</v>
      </c>
      <c r="F954" s="201">
        <v>743</v>
      </c>
      <c r="G954" s="202" t="s">
        <v>1969</v>
      </c>
      <c r="H954" s="190">
        <v>44504</v>
      </c>
      <c r="L954" s="36"/>
    </row>
    <row r="955" spans="1:12" s="2" customFormat="1" ht="24.95" customHeight="1" x14ac:dyDescent="0.25">
      <c r="A955" s="107">
        <v>946</v>
      </c>
      <c r="B955" s="197">
        <v>44474</v>
      </c>
      <c r="C955" s="198" t="s">
        <v>1968</v>
      </c>
      <c r="D955" s="199" t="s">
        <v>484</v>
      </c>
      <c r="E955" s="200" t="s">
        <v>107</v>
      </c>
      <c r="F955" s="201">
        <v>559.6</v>
      </c>
      <c r="G955" s="202" t="s">
        <v>1970</v>
      </c>
      <c r="H955" s="190">
        <v>44504</v>
      </c>
      <c r="L955" s="36"/>
    </row>
    <row r="956" spans="1:12" s="2" customFormat="1" ht="24.95" customHeight="1" x14ac:dyDescent="0.25">
      <c r="A956" s="107">
        <v>947</v>
      </c>
      <c r="B956" s="197">
        <v>44475</v>
      </c>
      <c r="C956" s="170">
        <v>45091</v>
      </c>
      <c r="D956" s="199" t="s">
        <v>552</v>
      </c>
      <c r="E956" s="200" t="s">
        <v>107</v>
      </c>
      <c r="F956" s="201">
        <v>870</v>
      </c>
      <c r="G956" s="202" t="s">
        <v>551</v>
      </c>
      <c r="H956" s="190">
        <v>44505</v>
      </c>
      <c r="L956" s="36"/>
    </row>
    <row r="957" spans="1:12" s="2" customFormat="1" ht="24.95" customHeight="1" x14ac:dyDescent="0.25">
      <c r="A957" s="107">
        <v>948</v>
      </c>
      <c r="B957" s="197">
        <v>44497</v>
      </c>
      <c r="C957" s="170">
        <v>341</v>
      </c>
      <c r="D957" s="199" t="s">
        <v>473</v>
      </c>
      <c r="E957" s="200" t="s">
        <v>117</v>
      </c>
      <c r="F957" s="201">
        <v>54588.78</v>
      </c>
      <c r="G957" s="202" t="s">
        <v>472</v>
      </c>
      <c r="H957" s="190">
        <v>44505</v>
      </c>
      <c r="L957" s="36"/>
    </row>
    <row r="958" spans="1:12" s="2" customFormat="1" ht="24.95" customHeight="1" x14ac:dyDescent="0.25">
      <c r="A958" s="107">
        <v>949</v>
      </c>
      <c r="B958" s="197">
        <v>44490</v>
      </c>
      <c r="C958" s="170">
        <v>383733</v>
      </c>
      <c r="D958" s="199" t="s">
        <v>492</v>
      </c>
      <c r="E958" s="200" t="s">
        <v>117</v>
      </c>
      <c r="F958" s="201">
        <v>984</v>
      </c>
      <c r="G958" s="202" t="s">
        <v>1971</v>
      </c>
      <c r="H958" s="190">
        <v>44505</v>
      </c>
      <c r="L958" s="36"/>
    </row>
    <row r="959" spans="1:12" s="2" customFormat="1" ht="24.95" customHeight="1" x14ac:dyDescent="0.25">
      <c r="A959" s="107">
        <v>950</v>
      </c>
      <c r="B959" s="197">
        <v>44477</v>
      </c>
      <c r="C959" s="170">
        <v>1334716</v>
      </c>
      <c r="D959" s="199" t="s">
        <v>1355</v>
      </c>
      <c r="E959" s="200" t="s">
        <v>106</v>
      </c>
      <c r="F959" s="201">
        <v>694.77</v>
      </c>
      <c r="G959" s="202" t="s">
        <v>1972</v>
      </c>
      <c r="H959" s="190">
        <v>44505</v>
      </c>
      <c r="L959" s="36"/>
    </row>
    <row r="960" spans="1:12" s="2" customFormat="1" ht="24.95" customHeight="1" x14ac:dyDescent="0.25">
      <c r="A960" s="107">
        <v>951</v>
      </c>
      <c r="B960" s="197">
        <v>44476</v>
      </c>
      <c r="C960" s="170">
        <v>12849</v>
      </c>
      <c r="D960" s="199" t="s">
        <v>538</v>
      </c>
      <c r="E960" s="200" t="s">
        <v>107</v>
      </c>
      <c r="F960" s="201">
        <v>648.45000000000005</v>
      </c>
      <c r="G960" s="202" t="s">
        <v>1973</v>
      </c>
      <c r="H960" s="190">
        <v>44508</v>
      </c>
      <c r="L960" s="36"/>
    </row>
    <row r="961" spans="1:12" s="2" customFormat="1" ht="24.95" customHeight="1" x14ac:dyDescent="0.25">
      <c r="A961" s="107">
        <v>952</v>
      </c>
      <c r="B961" s="197">
        <v>44461</v>
      </c>
      <c r="C961" s="198" t="s">
        <v>1974</v>
      </c>
      <c r="D961" s="199" t="s">
        <v>486</v>
      </c>
      <c r="E961" s="200" t="s">
        <v>106</v>
      </c>
      <c r="F961" s="201">
        <v>3067.67</v>
      </c>
      <c r="G961" s="202" t="s">
        <v>1975</v>
      </c>
      <c r="H961" s="190">
        <v>44508</v>
      </c>
      <c r="L961" s="36"/>
    </row>
    <row r="962" spans="1:12" s="2" customFormat="1" ht="24.95" customHeight="1" x14ac:dyDescent="0.25">
      <c r="A962" s="107">
        <v>953</v>
      </c>
      <c r="B962" s="197">
        <v>44477</v>
      </c>
      <c r="C962" s="170">
        <v>16770</v>
      </c>
      <c r="D962" s="199" t="s">
        <v>490</v>
      </c>
      <c r="E962" s="200" t="s">
        <v>106</v>
      </c>
      <c r="F962" s="201">
        <v>407.76</v>
      </c>
      <c r="G962" s="202" t="s">
        <v>1976</v>
      </c>
      <c r="H962" s="190">
        <v>44508</v>
      </c>
      <c r="L962" s="36"/>
    </row>
    <row r="963" spans="1:12" s="2" customFormat="1" ht="24.95" customHeight="1" x14ac:dyDescent="0.25">
      <c r="A963" s="107">
        <v>954</v>
      </c>
      <c r="B963" s="197">
        <v>44477</v>
      </c>
      <c r="C963" s="170">
        <v>16765</v>
      </c>
      <c r="D963" s="199" t="s">
        <v>490</v>
      </c>
      <c r="E963" s="200" t="s">
        <v>106</v>
      </c>
      <c r="F963" s="201">
        <v>538</v>
      </c>
      <c r="G963" s="202" t="s">
        <v>1977</v>
      </c>
      <c r="H963" s="190">
        <v>44508</v>
      </c>
      <c r="L963" s="36"/>
    </row>
    <row r="964" spans="1:12" s="2" customFormat="1" ht="24.95" customHeight="1" x14ac:dyDescent="0.25">
      <c r="A964" s="107">
        <v>955</v>
      </c>
      <c r="B964" s="197">
        <v>44482</v>
      </c>
      <c r="C964" s="170">
        <v>58493</v>
      </c>
      <c r="D964" s="199" t="s">
        <v>1979</v>
      </c>
      <c r="E964" s="200" t="s">
        <v>107</v>
      </c>
      <c r="F964" s="201">
        <v>560</v>
      </c>
      <c r="G964" s="202" t="s">
        <v>1978</v>
      </c>
      <c r="H964" s="190">
        <v>44509</v>
      </c>
      <c r="L964" s="36"/>
    </row>
    <row r="965" spans="1:12" s="2" customFormat="1" ht="24.95" customHeight="1" x14ac:dyDescent="0.25">
      <c r="A965" s="107">
        <v>956</v>
      </c>
      <c r="B965" s="197">
        <v>44473</v>
      </c>
      <c r="C965" s="170">
        <v>7345</v>
      </c>
      <c r="D965" s="199" t="s">
        <v>609</v>
      </c>
      <c r="E965" s="200" t="s">
        <v>111</v>
      </c>
      <c r="F965" s="201">
        <v>98115.62</v>
      </c>
      <c r="G965" s="202" t="s">
        <v>610</v>
      </c>
      <c r="H965" s="190">
        <v>44510</v>
      </c>
      <c r="L965" s="36"/>
    </row>
    <row r="966" spans="1:12" s="2" customFormat="1" ht="24.95" customHeight="1" x14ac:dyDescent="0.25">
      <c r="A966" s="107">
        <v>957</v>
      </c>
      <c r="B966" s="197">
        <v>44495</v>
      </c>
      <c r="C966" s="170">
        <v>384386</v>
      </c>
      <c r="D966" s="199" t="s">
        <v>492</v>
      </c>
      <c r="E966" s="200" t="s">
        <v>117</v>
      </c>
      <c r="F966" s="201">
        <v>200</v>
      </c>
      <c r="G966" s="202" t="s">
        <v>1981</v>
      </c>
      <c r="H966" s="190">
        <v>44510</v>
      </c>
      <c r="L966" s="36"/>
    </row>
    <row r="967" spans="1:12" s="2" customFormat="1" ht="24.95" customHeight="1" x14ac:dyDescent="0.25">
      <c r="A967" s="107">
        <v>958</v>
      </c>
      <c r="B967" s="197">
        <v>44454</v>
      </c>
      <c r="C967" s="170" t="s">
        <v>1980</v>
      </c>
      <c r="D967" s="199" t="s">
        <v>481</v>
      </c>
      <c r="E967" s="200" t="s">
        <v>106</v>
      </c>
      <c r="F967" s="201">
        <v>2836.38</v>
      </c>
      <c r="G967" s="202" t="s">
        <v>1982</v>
      </c>
      <c r="H967" s="190">
        <v>44510</v>
      </c>
      <c r="L967" s="36"/>
    </row>
    <row r="968" spans="1:12" s="2" customFormat="1" ht="24.95" customHeight="1" x14ac:dyDescent="0.25">
      <c r="A968" s="107">
        <v>959</v>
      </c>
      <c r="B968" s="197">
        <v>44461</v>
      </c>
      <c r="C968" s="170">
        <v>690800</v>
      </c>
      <c r="D968" s="199" t="s">
        <v>481</v>
      </c>
      <c r="E968" s="200" t="s">
        <v>107</v>
      </c>
      <c r="F968" s="201">
        <v>873.14</v>
      </c>
      <c r="G968" s="202" t="s">
        <v>1983</v>
      </c>
      <c r="H968" s="190">
        <v>44510</v>
      </c>
      <c r="L968" s="36"/>
    </row>
    <row r="969" spans="1:12" s="2" customFormat="1" ht="24.95" customHeight="1" x14ac:dyDescent="0.25">
      <c r="A969" s="107">
        <v>960</v>
      </c>
      <c r="B969" s="197">
        <v>44496</v>
      </c>
      <c r="C969" s="170">
        <v>384488</v>
      </c>
      <c r="D969" s="199" t="s">
        <v>492</v>
      </c>
      <c r="E969" s="200" t="s">
        <v>117</v>
      </c>
      <c r="F969" s="201">
        <v>10414.280000000001</v>
      </c>
      <c r="G969" s="202" t="s">
        <v>1984</v>
      </c>
      <c r="H969" s="190">
        <v>44511</v>
      </c>
      <c r="L969" s="36"/>
    </row>
    <row r="970" spans="1:12" s="2" customFormat="1" ht="24.95" customHeight="1" x14ac:dyDescent="0.25">
      <c r="A970" s="107">
        <v>961</v>
      </c>
      <c r="B970" s="197">
        <v>44483</v>
      </c>
      <c r="C970" s="170">
        <v>699371</v>
      </c>
      <c r="D970" s="199" t="s">
        <v>481</v>
      </c>
      <c r="E970" s="200" t="s">
        <v>106</v>
      </c>
      <c r="F970" s="201">
        <v>1091.4000000000001</v>
      </c>
      <c r="G970" s="202" t="s">
        <v>1985</v>
      </c>
      <c r="H970" s="190">
        <v>44511</v>
      </c>
      <c r="L970" s="36"/>
    </row>
    <row r="971" spans="1:12" s="2" customFormat="1" ht="24.95" customHeight="1" x14ac:dyDescent="0.25">
      <c r="A971" s="107">
        <v>962</v>
      </c>
      <c r="B971" s="197">
        <v>44456</v>
      </c>
      <c r="C971" s="198" t="s">
        <v>1987</v>
      </c>
      <c r="D971" s="199" t="s">
        <v>1249</v>
      </c>
      <c r="E971" s="200" t="s">
        <v>106</v>
      </c>
      <c r="F971" s="201">
        <v>373.27</v>
      </c>
      <c r="G971" s="202" t="s">
        <v>1986</v>
      </c>
      <c r="H971" s="190">
        <v>44512</v>
      </c>
      <c r="L971" s="36"/>
    </row>
    <row r="972" spans="1:12" s="2" customFormat="1" ht="24.95" customHeight="1" x14ac:dyDescent="0.25">
      <c r="A972" s="107">
        <v>963</v>
      </c>
      <c r="B972" s="197">
        <v>44482</v>
      </c>
      <c r="C972" s="198" t="s">
        <v>1989</v>
      </c>
      <c r="D972" s="199" t="s">
        <v>1988</v>
      </c>
      <c r="E972" s="200" t="s">
        <v>106</v>
      </c>
      <c r="F972" s="201">
        <v>1619.93</v>
      </c>
      <c r="G972" s="202" t="s">
        <v>1991</v>
      </c>
      <c r="H972" s="190">
        <v>44512</v>
      </c>
      <c r="L972" s="36"/>
    </row>
    <row r="973" spans="1:12" s="2" customFormat="1" ht="24.95" customHeight="1" x14ac:dyDescent="0.25">
      <c r="A973" s="107">
        <v>964</v>
      </c>
      <c r="B973" s="197">
        <v>44482</v>
      </c>
      <c r="C973" s="198" t="s">
        <v>1990</v>
      </c>
      <c r="D973" s="199" t="s">
        <v>486</v>
      </c>
      <c r="E973" s="200" t="s">
        <v>106</v>
      </c>
      <c r="F973" s="201">
        <v>1853.1</v>
      </c>
      <c r="G973" s="202" t="s">
        <v>1992</v>
      </c>
      <c r="H973" s="190">
        <v>44512</v>
      </c>
      <c r="L973" s="36"/>
    </row>
    <row r="974" spans="1:12" s="2" customFormat="1" ht="24.95" customHeight="1" x14ac:dyDescent="0.25">
      <c r="A974" s="107">
        <v>965</v>
      </c>
      <c r="B974" s="197">
        <v>44482</v>
      </c>
      <c r="C974" s="170">
        <v>16862</v>
      </c>
      <c r="D974" s="199" t="s">
        <v>490</v>
      </c>
      <c r="E974" s="200" t="s">
        <v>106</v>
      </c>
      <c r="F974" s="201">
        <v>611.64</v>
      </c>
      <c r="G974" s="202" t="s">
        <v>1993</v>
      </c>
      <c r="H974" s="190">
        <v>44512</v>
      </c>
      <c r="L974" s="36"/>
    </row>
    <row r="975" spans="1:12" s="2" customFormat="1" ht="24.95" customHeight="1" x14ac:dyDescent="0.25">
      <c r="A975" s="107">
        <v>966</v>
      </c>
      <c r="B975" s="197">
        <v>44482</v>
      </c>
      <c r="C975" s="170">
        <v>3487</v>
      </c>
      <c r="D975" s="199" t="s">
        <v>1947</v>
      </c>
      <c r="E975" s="200" t="s">
        <v>107</v>
      </c>
      <c r="F975" s="201">
        <v>5560</v>
      </c>
      <c r="G975" s="202" t="s">
        <v>1994</v>
      </c>
      <c r="H975" s="190">
        <v>44512</v>
      </c>
      <c r="L975" s="36"/>
    </row>
    <row r="976" spans="1:12" s="2" customFormat="1" ht="24.95" customHeight="1" x14ac:dyDescent="0.25">
      <c r="A976" s="107">
        <v>967</v>
      </c>
      <c r="B976" s="197">
        <v>44484</v>
      </c>
      <c r="C976" s="170">
        <v>1385563</v>
      </c>
      <c r="D976" s="199" t="s">
        <v>1355</v>
      </c>
      <c r="E976" s="200" t="s">
        <v>106</v>
      </c>
      <c r="F976" s="201">
        <v>694.77</v>
      </c>
      <c r="G976" s="202" t="s">
        <v>1995</v>
      </c>
      <c r="H976" s="190">
        <v>44512</v>
      </c>
      <c r="L976" s="36"/>
    </row>
    <row r="977" spans="1:12" s="2" customFormat="1" ht="24.95" customHeight="1" x14ac:dyDescent="0.25">
      <c r="A977" s="107">
        <v>968</v>
      </c>
      <c r="B977" s="197">
        <v>44482</v>
      </c>
      <c r="C977" s="170">
        <v>151647</v>
      </c>
      <c r="D977" s="199" t="s">
        <v>543</v>
      </c>
      <c r="E977" s="200" t="s">
        <v>106</v>
      </c>
      <c r="F977" s="201">
        <v>615</v>
      </c>
      <c r="G977" s="202" t="s">
        <v>1996</v>
      </c>
      <c r="H977" s="190">
        <v>44512</v>
      </c>
      <c r="L977" s="36"/>
    </row>
    <row r="978" spans="1:12" s="2" customFormat="1" ht="24.95" customHeight="1" x14ac:dyDescent="0.25">
      <c r="A978" s="107">
        <v>969</v>
      </c>
      <c r="B978" s="197">
        <v>44498</v>
      </c>
      <c r="C978" s="170">
        <v>384839</v>
      </c>
      <c r="D978" s="199" t="s">
        <v>492</v>
      </c>
      <c r="E978" s="200" t="s">
        <v>117</v>
      </c>
      <c r="F978" s="201">
        <v>984</v>
      </c>
      <c r="G978" s="202" t="s">
        <v>1997</v>
      </c>
      <c r="H978" s="190">
        <v>44516</v>
      </c>
      <c r="L978" s="36"/>
    </row>
    <row r="979" spans="1:12" s="2" customFormat="1" ht="24.95" customHeight="1" x14ac:dyDescent="0.25">
      <c r="A979" s="107">
        <v>970</v>
      </c>
      <c r="B979" s="197">
        <v>44468</v>
      </c>
      <c r="C979" s="170" t="s">
        <v>1998</v>
      </c>
      <c r="D979" s="199" t="s">
        <v>486</v>
      </c>
      <c r="E979" s="200" t="s">
        <v>106</v>
      </c>
      <c r="F979" s="201">
        <v>1514.1</v>
      </c>
      <c r="G979" s="202" t="s">
        <v>2003</v>
      </c>
      <c r="H979" s="190">
        <v>44516</v>
      </c>
      <c r="L979" s="36"/>
    </row>
    <row r="980" spans="1:12" s="2" customFormat="1" ht="24.95" customHeight="1" x14ac:dyDescent="0.25">
      <c r="A980" s="107">
        <v>971</v>
      </c>
      <c r="B980" s="197">
        <v>44484</v>
      </c>
      <c r="C980" s="170">
        <v>16930</v>
      </c>
      <c r="D980" s="199" t="s">
        <v>490</v>
      </c>
      <c r="E980" s="200" t="s">
        <v>106</v>
      </c>
      <c r="F980" s="201">
        <v>538</v>
      </c>
      <c r="G980" s="202" t="s">
        <v>2004</v>
      </c>
      <c r="H980" s="190">
        <v>44516</v>
      </c>
      <c r="L980" s="36"/>
    </row>
    <row r="981" spans="1:12" s="2" customFormat="1" ht="24.95" customHeight="1" x14ac:dyDescent="0.25">
      <c r="A981" s="107">
        <v>972</v>
      </c>
      <c r="B981" s="197">
        <v>44474</v>
      </c>
      <c r="C981" s="170" t="s">
        <v>1999</v>
      </c>
      <c r="D981" s="199" t="s">
        <v>1283</v>
      </c>
      <c r="E981" s="200" t="s">
        <v>107</v>
      </c>
      <c r="F981" s="201">
        <v>699.43</v>
      </c>
      <c r="G981" s="202" t="s">
        <v>2005</v>
      </c>
      <c r="H981" s="190">
        <v>44516</v>
      </c>
      <c r="L981" s="36"/>
    </row>
    <row r="982" spans="1:12" s="2" customFormat="1" ht="24.95" customHeight="1" x14ac:dyDescent="0.25">
      <c r="A982" s="107">
        <v>973</v>
      </c>
      <c r="B982" s="197">
        <v>44474</v>
      </c>
      <c r="C982" s="170" t="s">
        <v>2000</v>
      </c>
      <c r="D982" s="199" t="s">
        <v>1249</v>
      </c>
      <c r="E982" s="200" t="s">
        <v>106</v>
      </c>
      <c r="F982" s="201">
        <v>223.9</v>
      </c>
      <c r="G982" s="202" t="s">
        <v>2006</v>
      </c>
      <c r="H982" s="190">
        <v>44516</v>
      </c>
      <c r="L982" s="36"/>
    </row>
    <row r="983" spans="1:12" s="2" customFormat="1" ht="24.95" customHeight="1" x14ac:dyDescent="0.25">
      <c r="A983" s="107">
        <v>974</v>
      </c>
      <c r="B983" s="197">
        <v>44488</v>
      </c>
      <c r="C983" s="170">
        <v>215795</v>
      </c>
      <c r="D983" s="199" t="s">
        <v>1361</v>
      </c>
      <c r="E983" s="200" t="s">
        <v>107</v>
      </c>
      <c r="F983" s="201">
        <v>930</v>
      </c>
      <c r="G983" s="202" t="s">
        <v>2007</v>
      </c>
      <c r="H983" s="190">
        <v>44516</v>
      </c>
      <c r="L983" s="36"/>
    </row>
    <row r="984" spans="1:12" s="2" customFormat="1" ht="24.95" customHeight="1" x14ac:dyDescent="0.25">
      <c r="A984" s="107">
        <v>975</v>
      </c>
      <c r="B984" s="197">
        <v>44488</v>
      </c>
      <c r="C984" s="170" t="s">
        <v>2001</v>
      </c>
      <c r="D984" s="199" t="s">
        <v>523</v>
      </c>
      <c r="E984" s="200" t="s">
        <v>107</v>
      </c>
      <c r="F984" s="201">
        <v>395.16</v>
      </c>
      <c r="G984" s="202" t="s">
        <v>2008</v>
      </c>
      <c r="H984" s="190">
        <v>44516</v>
      </c>
      <c r="L984" s="36"/>
    </row>
    <row r="985" spans="1:12" s="2" customFormat="1" ht="24.95" customHeight="1" x14ac:dyDescent="0.25">
      <c r="A985" s="107">
        <v>976</v>
      </c>
      <c r="B985" s="197">
        <v>44488</v>
      </c>
      <c r="C985" s="170" t="s">
        <v>2002</v>
      </c>
      <c r="D985" s="199" t="s">
        <v>481</v>
      </c>
      <c r="E985" s="200" t="s">
        <v>107</v>
      </c>
      <c r="F985" s="201">
        <v>2309.5</v>
      </c>
      <c r="G985" s="202" t="s">
        <v>2009</v>
      </c>
      <c r="H985" s="190">
        <v>44516</v>
      </c>
      <c r="L985" s="36"/>
    </row>
    <row r="986" spans="1:12" s="2" customFormat="1" ht="24.95" customHeight="1" x14ac:dyDescent="0.25">
      <c r="A986" s="107">
        <v>977</v>
      </c>
      <c r="B986" s="197">
        <v>44488</v>
      </c>
      <c r="C986" s="170">
        <v>180637</v>
      </c>
      <c r="D986" s="199" t="s">
        <v>488</v>
      </c>
      <c r="E986" s="200" t="s">
        <v>107</v>
      </c>
      <c r="F986" s="201">
        <v>1250</v>
      </c>
      <c r="G986" s="202" t="s">
        <v>2010</v>
      </c>
      <c r="H986" s="190">
        <v>44516</v>
      </c>
      <c r="L986" s="36"/>
    </row>
    <row r="987" spans="1:12" s="2" customFormat="1" ht="24.95" customHeight="1" x14ac:dyDescent="0.25">
      <c r="A987" s="107">
        <v>978</v>
      </c>
      <c r="B987" s="197">
        <v>44461</v>
      </c>
      <c r="C987" s="198" t="s">
        <v>2012</v>
      </c>
      <c r="D987" s="199" t="s">
        <v>481</v>
      </c>
      <c r="E987" s="200" t="s">
        <v>107</v>
      </c>
      <c r="F987" s="201">
        <v>873.14</v>
      </c>
      <c r="G987" s="202" t="s">
        <v>2011</v>
      </c>
      <c r="H987" s="190">
        <v>44517</v>
      </c>
      <c r="L987" s="36"/>
    </row>
    <row r="988" spans="1:12" s="2" customFormat="1" ht="24.95" customHeight="1" x14ac:dyDescent="0.25">
      <c r="A988" s="107">
        <v>979</v>
      </c>
      <c r="B988" s="197">
        <v>44476</v>
      </c>
      <c r="C988" s="198" t="s">
        <v>2014</v>
      </c>
      <c r="D988" s="199" t="s">
        <v>523</v>
      </c>
      <c r="E988" s="200" t="s">
        <v>107</v>
      </c>
      <c r="F988" s="201">
        <v>334.37</v>
      </c>
      <c r="G988" s="202" t="s">
        <v>2013</v>
      </c>
      <c r="H988" s="190">
        <v>44518</v>
      </c>
      <c r="L988" s="36"/>
    </row>
    <row r="989" spans="1:12" s="2" customFormat="1" ht="24.95" customHeight="1" x14ac:dyDescent="0.25">
      <c r="A989" s="107">
        <v>980</v>
      </c>
      <c r="B989" s="197">
        <v>44489</v>
      </c>
      <c r="C989" s="170">
        <v>116690</v>
      </c>
      <c r="D989" s="199" t="s">
        <v>1275</v>
      </c>
      <c r="E989" s="200" t="s">
        <v>107</v>
      </c>
      <c r="F989" s="201">
        <v>3001.5</v>
      </c>
      <c r="G989" s="202" t="s">
        <v>1274</v>
      </c>
      <c r="H989" s="190">
        <v>44519</v>
      </c>
      <c r="L989" s="36"/>
    </row>
    <row r="990" spans="1:12" s="2" customFormat="1" ht="24.95" customHeight="1" x14ac:dyDescent="0.25">
      <c r="A990" s="107">
        <v>981</v>
      </c>
      <c r="B990" s="197">
        <v>44489</v>
      </c>
      <c r="C990" s="170">
        <v>13016</v>
      </c>
      <c r="D990" s="199" t="s">
        <v>538</v>
      </c>
      <c r="E990" s="200" t="s">
        <v>107</v>
      </c>
      <c r="F990" s="201">
        <v>2047.55</v>
      </c>
      <c r="G990" s="202" t="s">
        <v>2015</v>
      </c>
      <c r="H990" s="190">
        <v>44519</v>
      </c>
      <c r="L990" s="36"/>
    </row>
    <row r="991" spans="1:12" s="2" customFormat="1" ht="24.95" customHeight="1" x14ac:dyDescent="0.25">
      <c r="A991" s="107">
        <v>982</v>
      </c>
      <c r="B991" s="197">
        <v>44474</v>
      </c>
      <c r="C991" s="170" t="s">
        <v>2016</v>
      </c>
      <c r="D991" s="199" t="s">
        <v>484</v>
      </c>
      <c r="E991" s="200" t="s">
        <v>107</v>
      </c>
      <c r="F991" s="201">
        <v>559.6</v>
      </c>
      <c r="G991" s="202" t="s">
        <v>2018</v>
      </c>
      <c r="H991" s="190">
        <v>44519</v>
      </c>
      <c r="L991" s="36"/>
    </row>
    <row r="992" spans="1:12" s="2" customFormat="1" ht="24.95" customHeight="1" x14ac:dyDescent="0.25">
      <c r="A992" s="107">
        <v>983</v>
      </c>
      <c r="B992" s="197">
        <v>44489</v>
      </c>
      <c r="C992" s="198" t="s">
        <v>2017</v>
      </c>
      <c r="D992" s="199" t="s">
        <v>486</v>
      </c>
      <c r="E992" s="200" t="s">
        <v>106</v>
      </c>
      <c r="F992" s="201">
        <v>1756.75</v>
      </c>
      <c r="G992" s="202" t="s">
        <v>2019</v>
      </c>
      <c r="H992" s="190">
        <v>44519</v>
      </c>
      <c r="L992" s="36"/>
    </row>
    <row r="993" spans="1:12" s="2" customFormat="1" ht="24.95" customHeight="1" x14ac:dyDescent="0.25">
      <c r="A993" s="107">
        <v>984</v>
      </c>
      <c r="B993" s="197">
        <v>44491</v>
      </c>
      <c r="C993" s="170">
        <v>1454815</v>
      </c>
      <c r="D993" s="199" t="s">
        <v>1355</v>
      </c>
      <c r="E993" s="200" t="s">
        <v>106</v>
      </c>
      <c r="F993" s="201">
        <v>694.77</v>
      </c>
      <c r="G993" s="202" t="s">
        <v>2020</v>
      </c>
      <c r="H993" s="190">
        <v>44519</v>
      </c>
      <c r="L993" s="36"/>
    </row>
    <row r="994" spans="1:12" s="2" customFormat="1" ht="24.95" customHeight="1" x14ac:dyDescent="0.25">
      <c r="A994" s="107">
        <v>985</v>
      </c>
      <c r="B994" s="197">
        <v>44491</v>
      </c>
      <c r="C994" s="170">
        <v>3664</v>
      </c>
      <c r="D994" s="199" t="s">
        <v>1797</v>
      </c>
      <c r="E994" s="200" t="s">
        <v>107</v>
      </c>
      <c r="F994" s="201">
        <v>1200.97</v>
      </c>
      <c r="G994" s="202" t="s">
        <v>2021</v>
      </c>
      <c r="H994" s="190">
        <v>44522</v>
      </c>
      <c r="L994" s="36"/>
    </row>
    <row r="995" spans="1:12" s="2" customFormat="1" ht="24.95" customHeight="1" x14ac:dyDescent="0.25">
      <c r="A995" s="107">
        <v>986</v>
      </c>
      <c r="B995" s="197">
        <v>44475</v>
      </c>
      <c r="C995" s="170">
        <v>3470</v>
      </c>
      <c r="D995" s="199" t="s">
        <v>829</v>
      </c>
      <c r="E995" s="200" t="s">
        <v>106</v>
      </c>
      <c r="F995" s="201">
        <v>1740.2</v>
      </c>
      <c r="G995" s="202" t="s">
        <v>2022</v>
      </c>
      <c r="H995" s="190">
        <v>44522</v>
      </c>
      <c r="L995" s="36"/>
    </row>
    <row r="996" spans="1:12" s="2" customFormat="1" ht="24.95" customHeight="1" x14ac:dyDescent="0.25">
      <c r="A996" s="107">
        <v>987</v>
      </c>
      <c r="B996" s="197">
        <v>44505</v>
      </c>
      <c r="C996" s="170">
        <v>385420</v>
      </c>
      <c r="D996" s="199" t="s">
        <v>492</v>
      </c>
      <c r="E996" s="200" t="s">
        <v>117</v>
      </c>
      <c r="F996" s="201">
        <v>325</v>
      </c>
      <c r="G996" s="202" t="s">
        <v>2023</v>
      </c>
      <c r="H996" s="190">
        <v>44522</v>
      </c>
      <c r="L996" s="36"/>
    </row>
    <row r="997" spans="1:12" s="2" customFormat="1" ht="24.95" customHeight="1" x14ac:dyDescent="0.25">
      <c r="A997" s="107">
        <v>988</v>
      </c>
      <c r="B997" s="197">
        <v>44488</v>
      </c>
      <c r="C997" s="170" t="s">
        <v>2025</v>
      </c>
      <c r="D997" s="199" t="s">
        <v>481</v>
      </c>
      <c r="E997" s="200" t="s">
        <v>107</v>
      </c>
      <c r="F997" s="201">
        <v>2309.5</v>
      </c>
      <c r="G997" s="202" t="s">
        <v>2024</v>
      </c>
      <c r="H997" s="190">
        <v>44523</v>
      </c>
      <c r="L997" s="36"/>
    </row>
    <row r="998" spans="1:12" s="2" customFormat="1" ht="24.95" customHeight="1" x14ac:dyDescent="0.25">
      <c r="A998" s="107">
        <v>989</v>
      </c>
      <c r="B998" s="197">
        <v>44470</v>
      </c>
      <c r="C998" s="170">
        <v>200249185</v>
      </c>
      <c r="D998" s="199" t="s">
        <v>620</v>
      </c>
      <c r="E998" s="200" t="s">
        <v>439</v>
      </c>
      <c r="F998" s="201">
        <v>46688.89</v>
      </c>
      <c r="G998" s="202" t="s">
        <v>2026</v>
      </c>
      <c r="H998" s="190">
        <v>44524</v>
      </c>
      <c r="L998" s="36"/>
    </row>
    <row r="999" spans="1:12" s="2" customFormat="1" ht="24.95" customHeight="1" x14ac:dyDescent="0.25">
      <c r="A999" s="107">
        <v>990</v>
      </c>
      <c r="B999" s="197">
        <v>44495</v>
      </c>
      <c r="C999" s="170">
        <v>17227</v>
      </c>
      <c r="D999" s="199" t="s">
        <v>490</v>
      </c>
      <c r="E999" s="200" t="s">
        <v>106</v>
      </c>
      <c r="F999" s="201">
        <v>53.8</v>
      </c>
      <c r="G999" s="202" t="s">
        <v>2027</v>
      </c>
      <c r="H999" s="190">
        <v>44525</v>
      </c>
      <c r="L999" s="36"/>
    </row>
    <row r="1000" spans="1:12" s="2" customFormat="1" ht="24.95" customHeight="1" x14ac:dyDescent="0.25">
      <c r="A1000" s="107">
        <v>991</v>
      </c>
      <c r="B1000" s="197">
        <v>44510</v>
      </c>
      <c r="C1000" s="170">
        <v>386021</v>
      </c>
      <c r="D1000" s="199" t="s">
        <v>492</v>
      </c>
      <c r="E1000" s="200" t="s">
        <v>117</v>
      </c>
      <c r="F1000" s="201">
        <v>1396.4</v>
      </c>
      <c r="G1000" s="202" t="s">
        <v>2028</v>
      </c>
      <c r="H1000" s="190">
        <v>44525</v>
      </c>
      <c r="L1000" s="36"/>
    </row>
    <row r="1001" spans="1:12" s="2" customFormat="1" ht="24.95" customHeight="1" x14ac:dyDescent="0.25">
      <c r="A1001" s="107">
        <v>992</v>
      </c>
      <c r="B1001" s="197">
        <v>44504</v>
      </c>
      <c r="C1001" s="170">
        <v>62415492</v>
      </c>
      <c r="D1001" s="199" t="s">
        <v>590</v>
      </c>
      <c r="E1001" s="200" t="s">
        <v>439</v>
      </c>
      <c r="F1001" s="201">
        <v>28862.85</v>
      </c>
      <c r="G1001" s="202" t="s">
        <v>2029</v>
      </c>
      <c r="H1001" s="190">
        <v>44525</v>
      </c>
      <c r="L1001" s="36"/>
    </row>
    <row r="1002" spans="1:12" s="2" customFormat="1" ht="24.95" customHeight="1" x14ac:dyDescent="0.25">
      <c r="A1002" s="107">
        <v>993</v>
      </c>
      <c r="B1002" s="197">
        <v>44498</v>
      </c>
      <c r="C1002" s="170">
        <v>277094</v>
      </c>
      <c r="D1002" s="199" t="s">
        <v>521</v>
      </c>
      <c r="E1002" s="200" t="s">
        <v>106</v>
      </c>
      <c r="F1002" s="201">
        <v>574.62</v>
      </c>
      <c r="G1002" s="202" t="s">
        <v>2030</v>
      </c>
      <c r="H1002" s="190">
        <v>44526</v>
      </c>
      <c r="L1002" s="36"/>
    </row>
    <row r="1003" spans="1:12" s="2" customFormat="1" ht="24.95" customHeight="1" x14ac:dyDescent="0.25">
      <c r="A1003" s="107">
        <v>994</v>
      </c>
      <c r="B1003" s="197">
        <v>44496</v>
      </c>
      <c r="C1003" s="170" t="s">
        <v>2031</v>
      </c>
      <c r="D1003" s="199" t="s">
        <v>486</v>
      </c>
      <c r="E1003" s="200" t="s">
        <v>106</v>
      </c>
      <c r="F1003" s="201">
        <v>1001.67</v>
      </c>
      <c r="G1003" s="202" t="s">
        <v>2032</v>
      </c>
      <c r="H1003" s="190">
        <v>44526</v>
      </c>
      <c r="L1003" s="36"/>
    </row>
    <row r="1004" spans="1:12" s="2" customFormat="1" ht="24.95" customHeight="1" x14ac:dyDescent="0.25">
      <c r="A1004" s="107">
        <v>995</v>
      </c>
      <c r="B1004" s="197">
        <v>44497</v>
      </c>
      <c r="C1004" s="198" t="s">
        <v>2034</v>
      </c>
      <c r="D1004" s="199" t="s">
        <v>1283</v>
      </c>
      <c r="E1004" s="200" t="s">
        <v>106</v>
      </c>
      <c r="F1004" s="201">
        <v>408.42</v>
      </c>
      <c r="G1004" s="202" t="s">
        <v>2033</v>
      </c>
      <c r="H1004" s="190">
        <v>44529</v>
      </c>
      <c r="L1004" s="36"/>
    </row>
    <row r="1005" spans="1:12" s="2" customFormat="1" ht="24.95" customHeight="1" x14ac:dyDescent="0.25">
      <c r="A1005" s="107">
        <v>996</v>
      </c>
      <c r="B1005" s="197">
        <v>44482</v>
      </c>
      <c r="C1005" s="198" t="s">
        <v>2035</v>
      </c>
      <c r="D1005" s="199" t="s">
        <v>1988</v>
      </c>
      <c r="E1005" s="200" t="s">
        <v>106</v>
      </c>
      <c r="F1005" s="201">
        <v>1619.93</v>
      </c>
      <c r="G1005" s="202" t="s">
        <v>2037</v>
      </c>
      <c r="H1005" s="190">
        <v>44529</v>
      </c>
      <c r="L1005" s="36"/>
    </row>
    <row r="1006" spans="1:12" s="2" customFormat="1" ht="24.95" customHeight="1" x14ac:dyDescent="0.25">
      <c r="A1006" s="107">
        <v>997</v>
      </c>
      <c r="B1006" s="197">
        <v>44512</v>
      </c>
      <c r="C1006" s="170">
        <v>386201</v>
      </c>
      <c r="D1006" s="199" t="s">
        <v>492</v>
      </c>
      <c r="E1006" s="200" t="s">
        <v>117</v>
      </c>
      <c r="F1006" s="201">
        <v>11421.74</v>
      </c>
      <c r="G1006" s="202" t="s">
        <v>2038</v>
      </c>
      <c r="H1006" s="190">
        <v>44529</v>
      </c>
      <c r="L1006" s="36"/>
    </row>
    <row r="1007" spans="1:12" s="2" customFormat="1" ht="24.95" customHeight="1" x14ac:dyDescent="0.25">
      <c r="A1007" s="107">
        <v>998</v>
      </c>
      <c r="B1007" s="197">
        <v>44482</v>
      </c>
      <c r="C1007" s="198" t="s">
        <v>2036</v>
      </c>
      <c r="D1007" s="199" t="s">
        <v>486</v>
      </c>
      <c r="E1007" s="200" t="s">
        <v>106</v>
      </c>
      <c r="F1007" s="201">
        <v>1853.1</v>
      </c>
      <c r="G1007" s="202" t="s">
        <v>2039</v>
      </c>
      <c r="H1007" s="190">
        <v>44529</v>
      </c>
      <c r="L1007" s="36"/>
    </row>
    <row r="1008" spans="1:12" s="2" customFormat="1" ht="24.95" customHeight="1" x14ac:dyDescent="0.25">
      <c r="A1008" s="107">
        <v>999</v>
      </c>
      <c r="B1008" s="197">
        <v>44498</v>
      </c>
      <c r="C1008" s="170">
        <v>17330</v>
      </c>
      <c r="D1008" s="199" t="s">
        <v>490</v>
      </c>
      <c r="E1008" s="200" t="s">
        <v>106</v>
      </c>
      <c r="F1008" s="201">
        <v>663.6</v>
      </c>
      <c r="G1008" s="202" t="s">
        <v>2040</v>
      </c>
      <c r="H1008" s="190">
        <v>44529</v>
      </c>
      <c r="L1008" s="36"/>
    </row>
    <row r="1009" spans="1:12" s="2" customFormat="1" ht="24.95" customHeight="1" x14ac:dyDescent="0.25">
      <c r="A1009" s="107">
        <v>1000</v>
      </c>
      <c r="B1009" s="197">
        <v>44497</v>
      </c>
      <c r="C1009" s="170">
        <v>58885</v>
      </c>
      <c r="D1009" s="199" t="s">
        <v>1979</v>
      </c>
      <c r="E1009" s="200" t="s">
        <v>107</v>
      </c>
      <c r="F1009" s="201">
        <v>1710</v>
      </c>
      <c r="G1009" s="202" t="s">
        <v>2041</v>
      </c>
      <c r="H1009" s="190">
        <v>44529</v>
      </c>
      <c r="L1009" s="36"/>
    </row>
    <row r="1010" spans="1:12" s="2" customFormat="1" ht="24.95" customHeight="1" x14ac:dyDescent="0.25">
      <c r="A1010" s="107">
        <v>1001</v>
      </c>
      <c r="B1010" s="197">
        <v>44501</v>
      </c>
      <c r="C1010" s="170">
        <v>277373</v>
      </c>
      <c r="D1010" s="199" t="s">
        <v>521</v>
      </c>
      <c r="E1010" s="200" t="s">
        <v>106</v>
      </c>
      <c r="F1010" s="201">
        <v>1084.5</v>
      </c>
      <c r="G1010" s="202" t="s">
        <v>2042</v>
      </c>
      <c r="H1010" s="190">
        <v>44529</v>
      </c>
      <c r="L1010" s="36"/>
    </row>
    <row r="1011" spans="1:12" s="2" customFormat="1" ht="24.95" customHeight="1" x14ac:dyDescent="0.25">
      <c r="A1011" s="107">
        <v>1002</v>
      </c>
      <c r="B1011" s="197">
        <v>44530</v>
      </c>
      <c r="C1011" s="170">
        <v>22704</v>
      </c>
      <c r="D1011" s="199" t="s">
        <v>886</v>
      </c>
      <c r="E1011" s="200" t="s">
        <v>106</v>
      </c>
      <c r="F1011" s="201">
        <v>3694.95</v>
      </c>
      <c r="G1011" s="202" t="s">
        <v>2043</v>
      </c>
      <c r="H1011" s="190">
        <v>44530</v>
      </c>
      <c r="L1011" s="36"/>
    </row>
    <row r="1012" spans="1:12" s="2" customFormat="1" ht="24.95" customHeight="1" x14ac:dyDescent="0.25">
      <c r="A1012" s="107">
        <v>1003</v>
      </c>
      <c r="B1012" s="197">
        <v>44474</v>
      </c>
      <c r="C1012" s="198" t="s">
        <v>2045</v>
      </c>
      <c r="D1012" s="199" t="s">
        <v>1283</v>
      </c>
      <c r="E1012" s="200" t="s">
        <v>107</v>
      </c>
      <c r="F1012" s="201">
        <v>699.43</v>
      </c>
      <c r="G1012" s="202" t="s">
        <v>2044</v>
      </c>
      <c r="H1012" s="190">
        <v>44530</v>
      </c>
      <c r="L1012" s="36"/>
    </row>
    <row r="1013" spans="1:12" s="2" customFormat="1" ht="24.95" customHeight="1" x14ac:dyDescent="0.25">
      <c r="A1013" s="107">
        <v>1004</v>
      </c>
      <c r="B1013" s="197">
        <v>44474</v>
      </c>
      <c r="C1013" s="198" t="s">
        <v>2046</v>
      </c>
      <c r="D1013" s="199" t="s">
        <v>1249</v>
      </c>
      <c r="E1013" s="200" t="s">
        <v>106</v>
      </c>
      <c r="F1013" s="201">
        <v>223.96</v>
      </c>
      <c r="G1013" s="202" t="s">
        <v>2049</v>
      </c>
      <c r="H1013" s="190">
        <v>44530</v>
      </c>
      <c r="L1013" s="36"/>
    </row>
    <row r="1014" spans="1:12" s="2" customFormat="1" ht="24.95" customHeight="1" x14ac:dyDescent="0.25">
      <c r="A1014" s="107">
        <v>1005</v>
      </c>
      <c r="B1014" s="197">
        <v>44488</v>
      </c>
      <c r="C1014" s="198" t="s">
        <v>2047</v>
      </c>
      <c r="D1014" s="199" t="s">
        <v>523</v>
      </c>
      <c r="E1014" s="200" t="s">
        <v>107</v>
      </c>
      <c r="F1014" s="201">
        <v>395.16</v>
      </c>
      <c r="G1014" s="202" t="s">
        <v>2050</v>
      </c>
      <c r="H1014" s="190">
        <v>44530</v>
      </c>
      <c r="L1014" s="36"/>
    </row>
    <row r="1015" spans="1:12" s="2" customFormat="1" ht="24.95" customHeight="1" x14ac:dyDescent="0.25">
      <c r="A1015" s="107">
        <v>1006</v>
      </c>
      <c r="B1015" s="197">
        <v>44501</v>
      </c>
      <c r="C1015" s="170">
        <v>200249185</v>
      </c>
      <c r="D1015" s="199" t="s">
        <v>620</v>
      </c>
      <c r="E1015" s="200" t="s">
        <v>439</v>
      </c>
      <c r="F1015" s="201">
        <v>45711.01</v>
      </c>
      <c r="G1015" s="202" t="s">
        <v>2051</v>
      </c>
      <c r="H1015" s="190">
        <v>44530</v>
      </c>
      <c r="L1015" s="36"/>
    </row>
    <row r="1016" spans="1:12" s="2" customFormat="1" ht="24.95" customHeight="1" x14ac:dyDescent="0.25">
      <c r="A1016" s="107">
        <v>1007</v>
      </c>
      <c r="B1016" s="197">
        <v>44488</v>
      </c>
      <c r="C1016" s="198" t="s">
        <v>2048</v>
      </c>
      <c r="D1016" s="199" t="s">
        <v>481</v>
      </c>
      <c r="E1016" s="200" t="s">
        <v>107</v>
      </c>
      <c r="F1016" s="201">
        <v>2309.5</v>
      </c>
      <c r="G1016" s="202" t="s">
        <v>2052</v>
      </c>
      <c r="H1016" s="190">
        <v>44530</v>
      </c>
      <c r="L1016" s="36"/>
    </row>
    <row r="1017" spans="1:12" s="2" customFormat="1" ht="24.95" customHeight="1" x14ac:dyDescent="0.25">
      <c r="A1017" s="107">
        <v>1008</v>
      </c>
      <c r="B1017" s="197">
        <v>44503</v>
      </c>
      <c r="C1017" s="198" t="s">
        <v>2055</v>
      </c>
      <c r="D1017" s="199" t="s">
        <v>523</v>
      </c>
      <c r="E1017" s="200" t="s">
        <v>107</v>
      </c>
      <c r="F1017" s="201">
        <v>334.37</v>
      </c>
      <c r="G1017" s="202" t="s">
        <v>2054</v>
      </c>
      <c r="H1017" s="203">
        <v>44531</v>
      </c>
      <c r="L1017" s="36"/>
    </row>
    <row r="1018" spans="1:12" s="2" customFormat="1" ht="24.95" customHeight="1" x14ac:dyDescent="0.25">
      <c r="A1018" s="107">
        <v>1009</v>
      </c>
      <c r="B1018" s="197">
        <v>44503</v>
      </c>
      <c r="C1018" s="170">
        <v>1554999</v>
      </c>
      <c r="D1018" s="199" t="s">
        <v>1355</v>
      </c>
      <c r="E1018" s="200" t="s">
        <v>107</v>
      </c>
      <c r="F1018" s="201">
        <v>458.87</v>
      </c>
      <c r="G1018" s="202" t="s">
        <v>2056</v>
      </c>
      <c r="H1018" s="203">
        <v>44531</v>
      </c>
      <c r="L1018" s="36"/>
    </row>
    <row r="1019" spans="1:12" s="2" customFormat="1" ht="24.95" customHeight="1" x14ac:dyDescent="0.25">
      <c r="A1019" s="107">
        <v>1010</v>
      </c>
      <c r="B1019" s="197">
        <v>44504</v>
      </c>
      <c r="C1019" s="198" t="s">
        <v>2058</v>
      </c>
      <c r="D1019" s="199" t="s">
        <v>1283</v>
      </c>
      <c r="E1019" s="200" t="s">
        <v>107</v>
      </c>
      <c r="F1019" s="201">
        <v>3600</v>
      </c>
      <c r="G1019" s="202" t="s">
        <v>2057</v>
      </c>
      <c r="H1019" s="203">
        <v>44532</v>
      </c>
      <c r="L1019" s="36"/>
    </row>
    <row r="1020" spans="1:12" s="2" customFormat="1" ht="24.95" customHeight="1" x14ac:dyDescent="0.25">
      <c r="A1020" s="107">
        <v>1011</v>
      </c>
      <c r="B1020" s="197">
        <v>44476</v>
      </c>
      <c r="C1020" s="198" t="s">
        <v>2059</v>
      </c>
      <c r="D1020" s="199" t="s">
        <v>523</v>
      </c>
      <c r="E1020" s="200" t="s">
        <v>107</v>
      </c>
      <c r="F1020" s="201">
        <v>334.46</v>
      </c>
      <c r="G1020" s="202" t="s">
        <v>2060</v>
      </c>
      <c r="H1020" s="203">
        <v>44532</v>
      </c>
      <c r="L1020" s="36"/>
    </row>
    <row r="1021" spans="1:12" s="2" customFormat="1" ht="24.95" customHeight="1" x14ac:dyDescent="0.25">
      <c r="A1021" s="107">
        <v>1012</v>
      </c>
      <c r="B1021" s="197">
        <v>44504</v>
      </c>
      <c r="C1021" s="170">
        <v>181721</v>
      </c>
      <c r="D1021" s="199" t="s">
        <v>488</v>
      </c>
      <c r="E1021" s="200" t="s">
        <v>107</v>
      </c>
      <c r="F1021" s="201">
        <v>720</v>
      </c>
      <c r="G1021" s="202" t="s">
        <v>2061</v>
      </c>
      <c r="H1021" s="203">
        <v>44532</v>
      </c>
      <c r="L1021" s="36"/>
    </row>
    <row r="1022" spans="1:12" s="2" customFormat="1" ht="24.95" customHeight="1" x14ac:dyDescent="0.25">
      <c r="A1022" s="107">
        <v>1013</v>
      </c>
      <c r="B1022" s="197">
        <v>44525</v>
      </c>
      <c r="C1022" s="170">
        <v>351</v>
      </c>
      <c r="D1022" s="199" t="s">
        <v>473</v>
      </c>
      <c r="E1022" s="200" t="s">
        <v>111</v>
      </c>
      <c r="F1022" s="201">
        <v>68593.440000000002</v>
      </c>
      <c r="G1022" s="202" t="s">
        <v>472</v>
      </c>
      <c r="H1022" s="203">
        <v>44533</v>
      </c>
      <c r="L1022" s="36"/>
    </row>
    <row r="1023" spans="1:12" s="2" customFormat="1" ht="24.95" customHeight="1" x14ac:dyDescent="0.25">
      <c r="A1023" s="107">
        <v>1014</v>
      </c>
      <c r="B1023" s="197">
        <v>44505</v>
      </c>
      <c r="C1023" s="170">
        <v>278931</v>
      </c>
      <c r="D1023" s="199" t="s">
        <v>521</v>
      </c>
      <c r="E1023" s="200" t="s">
        <v>106</v>
      </c>
      <c r="F1023" s="201">
        <v>1134.5</v>
      </c>
      <c r="G1023" s="202" t="s">
        <v>2062</v>
      </c>
      <c r="H1023" s="203">
        <v>44533</v>
      </c>
      <c r="L1023" s="36"/>
    </row>
    <row r="1024" spans="1:12" s="2" customFormat="1" ht="24.95" customHeight="1" x14ac:dyDescent="0.25">
      <c r="A1024" s="107">
        <v>1015</v>
      </c>
      <c r="B1024" s="197">
        <v>44503</v>
      </c>
      <c r="C1024" s="170">
        <v>1414</v>
      </c>
      <c r="D1024" s="199" t="s">
        <v>491</v>
      </c>
      <c r="E1024" s="200" t="s">
        <v>111</v>
      </c>
      <c r="F1024" s="201">
        <v>49488.55</v>
      </c>
      <c r="G1024" s="202" t="s">
        <v>2063</v>
      </c>
      <c r="H1024" s="203">
        <v>44533</v>
      </c>
      <c r="L1024" s="36"/>
    </row>
    <row r="1025" spans="1:12" s="2" customFormat="1" ht="24.95" customHeight="1" x14ac:dyDescent="0.25">
      <c r="A1025" s="107">
        <v>1016</v>
      </c>
      <c r="B1025" s="197">
        <v>44508</v>
      </c>
      <c r="C1025" s="170">
        <v>117164</v>
      </c>
      <c r="D1025" s="199" t="s">
        <v>1275</v>
      </c>
      <c r="E1025" s="200" t="s">
        <v>107</v>
      </c>
      <c r="F1025" s="201">
        <v>3354</v>
      </c>
      <c r="G1025" s="202" t="s">
        <v>1274</v>
      </c>
      <c r="H1025" s="203">
        <v>44536</v>
      </c>
      <c r="L1025" s="36"/>
    </row>
    <row r="1026" spans="1:12" s="2" customFormat="1" ht="24.95" customHeight="1" x14ac:dyDescent="0.25">
      <c r="A1026" s="107">
        <v>1017</v>
      </c>
      <c r="B1026" s="197">
        <v>44504</v>
      </c>
      <c r="C1026" s="170">
        <v>81118</v>
      </c>
      <c r="D1026" s="199" t="s">
        <v>494</v>
      </c>
      <c r="E1026" s="200" t="s">
        <v>106</v>
      </c>
      <c r="F1026" s="201">
        <v>864</v>
      </c>
      <c r="G1026" s="202" t="s">
        <v>2064</v>
      </c>
      <c r="H1026" s="203">
        <v>44536</v>
      </c>
      <c r="L1026" s="36"/>
    </row>
    <row r="1027" spans="1:12" s="2" customFormat="1" ht="24.95" customHeight="1" x14ac:dyDescent="0.25">
      <c r="A1027" s="107">
        <v>1018</v>
      </c>
      <c r="B1027" s="197">
        <v>44489</v>
      </c>
      <c r="C1027" s="198" t="s">
        <v>2065</v>
      </c>
      <c r="D1027" s="199" t="s">
        <v>486</v>
      </c>
      <c r="E1027" s="200" t="s">
        <v>106</v>
      </c>
      <c r="F1027" s="201">
        <v>1756.75</v>
      </c>
      <c r="G1027" s="202" t="s">
        <v>2067</v>
      </c>
      <c r="H1027" s="203">
        <v>44536</v>
      </c>
      <c r="L1027" s="36"/>
    </row>
    <row r="1028" spans="1:12" s="2" customFormat="1" ht="24.95" customHeight="1" x14ac:dyDescent="0.25">
      <c r="A1028" s="107">
        <v>1019</v>
      </c>
      <c r="B1028" s="197">
        <v>44504</v>
      </c>
      <c r="C1028" s="170">
        <v>2015</v>
      </c>
      <c r="D1028" s="199" t="s">
        <v>776</v>
      </c>
      <c r="E1028" s="200" t="s">
        <v>107</v>
      </c>
      <c r="F1028" s="201">
        <v>1100.4000000000001</v>
      </c>
      <c r="G1028" s="202" t="s">
        <v>2068</v>
      </c>
      <c r="H1028" s="203">
        <v>44536</v>
      </c>
      <c r="L1028" s="36"/>
    </row>
    <row r="1029" spans="1:12" s="2" customFormat="1" ht="24.95" customHeight="1" x14ac:dyDescent="0.25">
      <c r="A1029" s="107">
        <v>1020</v>
      </c>
      <c r="B1029" s="197">
        <v>44505</v>
      </c>
      <c r="C1029" s="170">
        <v>58241</v>
      </c>
      <c r="D1029" s="199" t="s">
        <v>2066</v>
      </c>
      <c r="E1029" s="200" t="s">
        <v>107</v>
      </c>
      <c r="F1029" s="201">
        <v>1000</v>
      </c>
      <c r="G1029" s="202" t="s">
        <v>2069</v>
      </c>
      <c r="H1029" s="203">
        <v>44536</v>
      </c>
      <c r="L1029" s="36"/>
    </row>
    <row r="1030" spans="1:12" s="2" customFormat="1" ht="24.95" customHeight="1" x14ac:dyDescent="0.25">
      <c r="A1030" s="107">
        <v>1021</v>
      </c>
      <c r="B1030" s="197">
        <v>44509</v>
      </c>
      <c r="C1030" s="170">
        <v>555197</v>
      </c>
      <c r="D1030" s="199" t="s">
        <v>2071</v>
      </c>
      <c r="E1030" s="200" t="s">
        <v>106</v>
      </c>
      <c r="F1030" s="201">
        <v>3420</v>
      </c>
      <c r="G1030" s="202" t="s">
        <v>2070</v>
      </c>
      <c r="H1030" s="203">
        <v>44537</v>
      </c>
      <c r="L1030" s="36"/>
    </row>
    <row r="1031" spans="1:12" s="2" customFormat="1" ht="24.95" customHeight="1" x14ac:dyDescent="0.25">
      <c r="A1031" s="107">
        <v>1022</v>
      </c>
      <c r="B1031" s="197">
        <v>44488</v>
      </c>
      <c r="C1031" s="170">
        <v>701110</v>
      </c>
      <c r="D1031" s="199" t="s">
        <v>481</v>
      </c>
      <c r="E1031" s="200" t="s">
        <v>107</v>
      </c>
      <c r="F1031" s="201">
        <v>2309.5</v>
      </c>
      <c r="G1031" s="202" t="s">
        <v>2073</v>
      </c>
      <c r="H1031" s="203">
        <v>44537</v>
      </c>
      <c r="L1031" s="36"/>
    </row>
    <row r="1032" spans="1:12" s="2" customFormat="1" ht="24.95" customHeight="1" x14ac:dyDescent="0.25">
      <c r="A1032" s="107">
        <v>1023</v>
      </c>
      <c r="B1032" s="197">
        <v>44509</v>
      </c>
      <c r="C1032" s="198" t="s">
        <v>2072</v>
      </c>
      <c r="D1032" s="199" t="s">
        <v>1361</v>
      </c>
      <c r="E1032" s="200" t="s">
        <v>106</v>
      </c>
      <c r="F1032" s="201">
        <v>783</v>
      </c>
      <c r="G1032" s="202" t="s">
        <v>2074</v>
      </c>
      <c r="H1032" s="203">
        <v>44537</v>
      </c>
      <c r="L1032" s="36"/>
    </row>
    <row r="1033" spans="1:12" s="2" customFormat="1" ht="24.95" customHeight="1" x14ac:dyDescent="0.25">
      <c r="A1033" s="107">
        <v>1024</v>
      </c>
      <c r="B1033" s="197">
        <v>44524</v>
      </c>
      <c r="C1033" s="170">
        <v>387549</v>
      </c>
      <c r="D1033" s="199" t="s">
        <v>492</v>
      </c>
      <c r="E1033" s="200" t="s">
        <v>117</v>
      </c>
      <c r="F1033" s="201">
        <v>1059</v>
      </c>
      <c r="G1033" s="202" t="s">
        <v>2075</v>
      </c>
      <c r="H1033" s="203">
        <v>44539</v>
      </c>
      <c r="L1033" s="36"/>
    </row>
    <row r="1034" spans="1:12" s="2" customFormat="1" ht="24.95" customHeight="1" x14ac:dyDescent="0.25">
      <c r="A1034" s="107">
        <v>1025</v>
      </c>
      <c r="B1034" s="197">
        <v>44511</v>
      </c>
      <c r="C1034" s="170">
        <v>1208079</v>
      </c>
      <c r="D1034" s="199" t="s">
        <v>681</v>
      </c>
      <c r="E1034" s="200" t="s">
        <v>106</v>
      </c>
      <c r="F1034" s="201">
        <v>621</v>
      </c>
      <c r="G1034" s="202" t="s">
        <v>2077</v>
      </c>
      <c r="H1034" s="203">
        <v>44539</v>
      </c>
      <c r="L1034" s="36"/>
    </row>
    <row r="1035" spans="1:12" s="2" customFormat="1" ht="24.95" customHeight="1" x14ac:dyDescent="0.25">
      <c r="A1035" s="107">
        <v>1026</v>
      </c>
      <c r="B1035" s="197">
        <v>44511</v>
      </c>
      <c r="C1035" s="198" t="s">
        <v>2076</v>
      </c>
      <c r="D1035" s="199" t="s">
        <v>1283</v>
      </c>
      <c r="E1035" s="200" t="s">
        <v>106</v>
      </c>
      <c r="F1035" s="201">
        <v>408.42</v>
      </c>
      <c r="G1035" s="202" t="s">
        <v>2078</v>
      </c>
      <c r="H1035" s="203">
        <v>44539</v>
      </c>
      <c r="L1035" s="36"/>
    </row>
    <row r="1036" spans="1:12" s="2" customFormat="1" ht="24.95" customHeight="1" x14ac:dyDescent="0.25">
      <c r="A1036" s="107">
        <v>1027</v>
      </c>
      <c r="B1036" s="197">
        <v>44501</v>
      </c>
      <c r="C1036" s="170">
        <v>7401</v>
      </c>
      <c r="D1036" s="199" t="s">
        <v>609</v>
      </c>
      <c r="E1036" s="200" t="s">
        <v>111</v>
      </c>
      <c r="F1036" s="201">
        <v>98115.62</v>
      </c>
      <c r="G1036" s="202" t="s">
        <v>610</v>
      </c>
      <c r="H1036" s="203">
        <v>44540</v>
      </c>
      <c r="L1036" s="36"/>
    </row>
    <row r="1037" spans="1:12" s="2" customFormat="1" ht="24.95" customHeight="1" x14ac:dyDescent="0.25">
      <c r="A1037" s="107">
        <v>1028</v>
      </c>
      <c r="B1037" s="197">
        <v>44512</v>
      </c>
      <c r="C1037" s="198" t="s">
        <v>2080</v>
      </c>
      <c r="D1037" s="199" t="s">
        <v>481</v>
      </c>
      <c r="E1037" s="200" t="s">
        <v>106</v>
      </c>
      <c r="F1037" s="201">
        <v>2430</v>
      </c>
      <c r="G1037" s="202" t="s">
        <v>2079</v>
      </c>
      <c r="H1037" s="203">
        <v>44540</v>
      </c>
      <c r="L1037" s="36"/>
    </row>
    <row r="1038" spans="1:12" s="2" customFormat="1" ht="24.95" customHeight="1" x14ac:dyDescent="0.25">
      <c r="A1038" s="107">
        <v>1029</v>
      </c>
      <c r="B1038" s="197">
        <v>44512</v>
      </c>
      <c r="C1038" s="170">
        <v>555861</v>
      </c>
      <c r="D1038" s="199" t="s">
        <v>2071</v>
      </c>
      <c r="E1038" s="200" t="s">
        <v>106</v>
      </c>
      <c r="F1038" s="201">
        <v>1140</v>
      </c>
      <c r="G1038" s="202" t="s">
        <v>2081</v>
      </c>
      <c r="H1038" s="203">
        <v>44540</v>
      </c>
      <c r="L1038" s="36"/>
    </row>
    <row r="1039" spans="1:12" s="2" customFormat="1" ht="24.95" customHeight="1" x14ac:dyDescent="0.25">
      <c r="A1039" s="107">
        <v>1030</v>
      </c>
      <c r="B1039" s="197">
        <v>44512</v>
      </c>
      <c r="C1039" s="170">
        <v>282071</v>
      </c>
      <c r="D1039" s="199" t="s">
        <v>521</v>
      </c>
      <c r="E1039" s="200" t="s">
        <v>106</v>
      </c>
      <c r="F1039" s="201">
        <v>1034.5</v>
      </c>
      <c r="G1039" s="202" t="s">
        <v>2082</v>
      </c>
      <c r="H1039" s="203">
        <v>44540</v>
      </c>
      <c r="L1039" s="36"/>
    </row>
    <row r="1040" spans="1:12" s="2" customFormat="1" ht="24.95" customHeight="1" x14ac:dyDescent="0.25">
      <c r="A1040" s="107">
        <v>1031</v>
      </c>
      <c r="B1040" s="197">
        <v>44496</v>
      </c>
      <c r="C1040" s="198" t="s">
        <v>2084</v>
      </c>
      <c r="D1040" s="199" t="s">
        <v>486</v>
      </c>
      <c r="E1040" s="200" t="s">
        <v>106</v>
      </c>
      <c r="F1040" s="201">
        <v>1001.67</v>
      </c>
      <c r="G1040" s="202" t="s">
        <v>2083</v>
      </c>
      <c r="H1040" s="203">
        <v>44543</v>
      </c>
      <c r="L1040" s="36"/>
    </row>
    <row r="1041" spans="1:12" s="2" customFormat="1" ht="24.95" customHeight="1" x14ac:dyDescent="0.25">
      <c r="A1041" s="107">
        <v>1032</v>
      </c>
      <c r="B1041" s="197">
        <v>44497</v>
      </c>
      <c r="C1041" s="198" t="s">
        <v>2085</v>
      </c>
      <c r="D1041" s="199" t="s">
        <v>1283</v>
      </c>
      <c r="E1041" s="200" t="s">
        <v>106</v>
      </c>
      <c r="F1041" s="201">
        <v>408.29</v>
      </c>
      <c r="G1041" s="202" t="s">
        <v>2088</v>
      </c>
      <c r="H1041" s="203">
        <v>44543</v>
      </c>
      <c r="L1041" s="36"/>
    </row>
    <row r="1042" spans="1:12" s="2" customFormat="1" ht="24.95" customHeight="1" x14ac:dyDescent="0.25">
      <c r="A1042" s="107">
        <v>1033</v>
      </c>
      <c r="B1042" s="197">
        <v>44482</v>
      </c>
      <c r="C1042" s="198" t="s">
        <v>2086</v>
      </c>
      <c r="D1042" s="199" t="s">
        <v>1988</v>
      </c>
      <c r="E1042" s="200" t="s">
        <v>106</v>
      </c>
      <c r="F1042" s="201">
        <v>1619.94</v>
      </c>
      <c r="G1042" s="202" t="s">
        <v>2089</v>
      </c>
      <c r="H1042" s="203">
        <v>44543</v>
      </c>
      <c r="L1042" s="36"/>
    </row>
    <row r="1043" spans="1:12" s="2" customFormat="1" ht="24.95" customHeight="1" x14ac:dyDescent="0.25">
      <c r="A1043" s="107">
        <v>1034</v>
      </c>
      <c r="B1043" s="197">
        <v>44512</v>
      </c>
      <c r="C1043" s="170">
        <v>17703</v>
      </c>
      <c r="D1043" s="199" t="s">
        <v>490</v>
      </c>
      <c r="E1043" s="200" t="s">
        <v>106</v>
      </c>
      <c r="F1043" s="201">
        <v>1459.92</v>
      </c>
      <c r="G1043" s="202" t="s">
        <v>2090</v>
      </c>
      <c r="H1043" s="203">
        <v>44543</v>
      </c>
      <c r="L1043" s="36"/>
    </row>
    <row r="1044" spans="1:12" s="2" customFormat="1" ht="24.95" customHeight="1" x14ac:dyDescent="0.25">
      <c r="A1044" s="107">
        <v>1035</v>
      </c>
      <c r="B1044" s="197">
        <v>44512</v>
      </c>
      <c r="C1044" s="170">
        <v>3619</v>
      </c>
      <c r="D1044" s="199" t="s">
        <v>1947</v>
      </c>
      <c r="E1044" s="200" t="s">
        <v>106</v>
      </c>
      <c r="F1044" s="201">
        <v>4880</v>
      </c>
      <c r="G1044" s="202" t="s">
        <v>2091</v>
      </c>
      <c r="H1044" s="203">
        <v>44543</v>
      </c>
      <c r="L1044" s="36"/>
    </row>
    <row r="1045" spans="1:12" s="2" customFormat="1" ht="24.95" customHeight="1" x14ac:dyDescent="0.25">
      <c r="A1045" s="107">
        <v>1036</v>
      </c>
      <c r="B1045" s="197">
        <v>44512</v>
      </c>
      <c r="C1045" s="170">
        <v>11602</v>
      </c>
      <c r="D1045" s="199" t="s">
        <v>892</v>
      </c>
      <c r="E1045" s="200" t="s">
        <v>106</v>
      </c>
      <c r="F1045" s="201">
        <v>1098</v>
      </c>
      <c r="G1045" s="202" t="s">
        <v>2092</v>
      </c>
      <c r="H1045" s="203">
        <v>44543</v>
      </c>
      <c r="L1045" s="36"/>
    </row>
    <row r="1046" spans="1:12" s="2" customFormat="1" ht="24.95" customHeight="1" x14ac:dyDescent="0.25">
      <c r="A1046" s="107">
        <v>1037</v>
      </c>
      <c r="B1046" s="197">
        <v>44498</v>
      </c>
      <c r="C1046" s="170">
        <v>5011</v>
      </c>
      <c r="D1046" s="199" t="s">
        <v>829</v>
      </c>
      <c r="E1046" s="200" t="s">
        <v>106</v>
      </c>
      <c r="F1046" s="201">
        <v>825</v>
      </c>
      <c r="G1046" s="202" t="s">
        <v>2093</v>
      </c>
      <c r="H1046" s="203">
        <v>44543</v>
      </c>
      <c r="L1046" s="36"/>
    </row>
    <row r="1047" spans="1:12" s="2" customFormat="1" ht="24.95" customHeight="1" x14ac:dyDescent="0.25">
      <c r="A1047" s="107">
        <v>1038</v>
      </c>
      <c r="B1047" s="197">
        <v>44498</v>
      </c>
      <c r="C1047" s="170">
        <v>706315</v>
      </c>
      <c r="D1047" s="199" t="s">
        <v>481</v>
      </c>
      <c r="E1047" s="200" t="s">
        <v>106</v>
      </c>
      <c r="F1047" s="201">
        <v>2187.4</v>
      </c>
      <c r="G1047" s="202" t="s">
        <v>2094</v>
      </c>
      <c r="H1047" s="203">
        <v>44543</v>
      </c>
      <c r="L1047" s="36"/>
    </row>
    <row r="1048" spans="1:12" s="2" customFormat="1" ht="24.95" customHeight="1" x14ac:dyDescent="0.25">
      <c r="A1048" s="107">
        <v>1039</v>
      </c>
      <c r="B1048" s="197">
        <v>44498</v>
      </c>
      <c r="C1048" s="170" t="s">
        <v>2097</v>
      </c>
      <c r="D1048" s="199" t="s">
        <v>2087</v>
      </c>
      <c r="E1048" s="200" t="s">
        <v>106</v>
      </c>
      <c r="F1048" s="201">
        <v>3040</v>
      </c>
      <c r="G1048" s="202" t="s">
        <v>2095</v>
      </c>
      <c r="H1048" s="203">
        <v>44543</v>
      </c>
      <c r="L1048" s="36"/>
    </row>
    <row r="1049" spans="1:12" s="2" customFormat="1" ht="24.95" customHeight="1" x14ac:dyDescent="0.25">
      <c r="A1049" s="107">
        <v>1040</v>
      </c>
      <c r="B1049" s="197">
        <v>44488</v>
      </c>
      <c r="C1049" s="198" t="s">
        <v>2098</v>
      </c>
      <c r="D1049" s="199" t="s">
        <v>523</v>
      </c>
      <c r="E1049" s="200" t="s">
        <v>107</v>
      </c>
      <c r="F1049" s="201">
        <v>395.28</v>
      </c>
      <c r="G1049" s="202" t="s">
        <v>2096</v>
      </c>
      <c r="H1049" s="203">
        <v>44544</v>
      </c>
      <c r="L1049" s="36"/>
    </row>
    <row r="1050" spans="1:12" s="2" customFormat="1" ht="24.95" customHeight="1" x14ac:dyDescent="0.25">
      <c r="A1050" s="107">
        <v>1041</v>
      </c>
      <c r="B1050" s="197">
        <v>44509</v>
      </c>
      <c r="C1050" s="198" t="s">
        <v>2100</v>
      </c>
      <c r="D1050" s="199" t="s">
        <v>1361</v>
      </c>
      <c r="E1050" s="200" t="s">
        <v>106</v>
      </c>
      <c r="F1050" s="201">
        <v>783</v>
      </c>
      <c r="G1050" s="202" t="s">
        <v>2099</v>
      </c>
      <c r="H1050" s="203">
        <v>44544</v>
      </c>
      <c r="L1050" s="36"/>
    </row>
    <row r="1051" spans="1:12" s="2" customFormat="1" ht="24.95" customHeight="1" x14ac:dyDescent="0.25">
      <c r="A1051" s="107">
        <v>1042</v>
      </c>
      <c r="B1051" s="197">
        <v>44530</v>
      </c>
      <c r="C1051" s="170">
        <v>388280</v>
      </c>
      <c r="D1051" s="199" t="s">
        <v>492</v>
      </c>
      <c r="E1051" s="200" t="s">
        <v>117</v>
      </c>
      <c r="F1051" s="201">
        <v>8771.85</v>
      </c>
      <c r="G1051" s="202" t="s">
        <v>2101</v>
      </c>
      <c r="H1051" s="203">
        <v>44545</v>
      </c>
      <c r="L1051" s="36"/>
    </row>
    <row r="1052" spans="1:12" s="2" customFormat="1" ht="24.95" customHeight="1" x14ac:dyDescent="0.25">
      <c r="A1052" s="107">
        <v>1043</v>
      </c>
      <c r="B1052" s="197">
        <v>44503</v>
      </c>
      <c r="C1052" s="198" t="s">
        <v>2103</v>
      </c>
      <c r="D1052" s="199" t="s">
        <v>523</v>
      </c>
      <c r="E1052" s="200" t="s">
        <v>107</v>
      </c>
      <c r="F1052" s="201">
        <v>334.37</v>
      </c>
      <c r="G1052" s="202" t="s">
        <v>2102</v>
      </c>
      <c r="H1052" s="203">
        <v>44545</v>
      </c>
      <c r="L1052" s="36"/>
    </row>
    <row r="1053" spans="1:12" s="2" customFormat="1" ht="24.95" customHeight="1" x14ac:dyDescent="0.25">
      <c r="A1053" s="107">
        <v>1044</v>
      </c>
      <c r="B1053" s="197">
        <v>44501</v>
      </c>
      <c r="C1053" s="170">
        <v>610050</v>
      </c>
      <c r="D1053" s="199" t="s">
        <v>829</v>
      </c>
      <c r="E1053" s="200" t="s">
        <v>106</v>
      </c>
      <c r="F1053" s="201">
        <v>2522</v>
      </c>
      <c r="G1053" s="202" t="s">
        <v>2104</v>
      </c>
      <c r="H1053" s="203">
        <v>44546</v>
      </c>
      <c r="L1053" s="36"/>
    </row>
    <row r="1054" spans="1:12" s="2" customFormat="1" ht="24.95" customHeight="1" x14ac:dyDescent="0.25">
      <c r="A1054" s="107">
        <v>1045</v>
      </c>
      <c r="B1054" s="197">
        <v>44504</v>
      </c>
      <c r="C1054" s="198" t="s">
        <v>2106</v>
      </c>
      <c r="D1054" s="199" t="s">
        <v>1283</v>
      </c>
      <c r="E1054" s="200" t="s">
        <v>107</v>
      </c>
      <c r="F1054" s="201">
        <v>3600</v>
      </c>
      <c r="G1054" s="202" t="s">
        <v>2105</v>
      </c>
      <c r="H1054" s="203">
        <v>44546</v>
      </c>
      <c r="L1054" s="36"/>
    </row>
    <row r="1055" spans="1:12" s="2" customFormat="1" ht="24.95" customHeight="1" x14ac:dyDescent="0.25">
      <c r="A1055" s="107">
        <v>1046</v>
      </c>
      <c r="B1055" s="197">
        <v>44517</v>
      </c>
      <c r="C1055" s="170">
        <v>1225168</v>
      </c>
      <c r="D1055" s="199" t="s">
        <v>471</v>
      </c>
      <c r="E1055" s="200" t="s">
        <v>106</v>
      </c>
      <c r="F1055" s="201">
        <v>1958.4</v>
      </c>
      <c r="G1055" s="202" t="s">
        <v>470</v>
      </c>
      <c r="H1055" s="203">
        <v>44547</v>
      </c>
      <c r="L1055" s="36"/>
    </row>
    <row r="1056" spans="1:12" s="2" customFormat="1" ht="24.95" customHeight="1" x14ac:dyDescent="0.25">
      <c r="A1056" s="107">
        <v>1047</v>
      </c>
      <c r="B1056" s="197">
        <v>44519</v>
      </c>
      <c r="C1056" s="170">
        <v>284413</v>
      </c>
      <c r="D1056" s="199" t="s">
        <v>521</v>
      </c>
      <c r="E1056" s="200" t="s">
        <v>106</v>
      </c>
      <c r="F1056" s="201">
        <v>1034.5</v>
      </c>
      <c r="G1056" s="202" t="s">
        <v>2109</v>
      </c>
      <c r="H1056" s="203">
        <v>44547</v>
      </c>
      <c r="L1056" s="36"/>
    </row>
    <row r="1057" spans="1:12" s="2" customFormat="1" ht="24.95" customHeight="1" x14ac:dyDescent="0.25">
      <c r="A1057" s="107">
        <v>1048</v>
      </c>
      <c r="B1057" s="197">
        <v>44517</v>
      </c>
      <c r="C1057" s="198" t="s">
        <v>2107</v>
      </c>
      <c r="D1057" s="199" t="s">
        <v>486</v>
      </c>
      <c r="E1057" s="200" t="s">
        <v>106</v>
      </c>
      <c r="F1057" s="201">
        <v>1001.67</v>
      </c>
      <c r="G1057" s="202" t="s">
        <v>2110</v>
      </c>
      <c r="H1057" s="203">
        <v>44547</v>
      </c>
      <c r="L1057" s="36"/>
    </row>
    <row r="1058" spans="1:12" s="2" customFormat="1" ht="24.95" customHeight="1" x14ac:dyDescent="0.25">
      <c r="A1058" s="107">
        <v>1049</v>
      </c>
      <c r="B1058" s="197">
        <v>44519</v>
      </c>
      <c r="C1058" s="198" t="s">
        <v>2108</v>
      </c>
      <c r="D1058" s="199" t="s">
        <v>1283</v>
      </c>
      <c r="E1058" s="200" t="s">
        <v>107</v>
      </c>
      <c r="F1058" s="201">
        <v>408.42</v>
      </c>
      <c r="G1058" s="202" t="s">
        <v>2111</v>
      </c>
      <c r="H1058" s="203">
        <v>44547</v>
      </c>
      <c r="L1058" s="36"/>
    </row>
    <row r="1059" spans="1:12" s="2" customFormat="1" ht="24.95" customHeight="1" x14ac:dyDescent="0.25">
      <c r="A1059" s="107">
        <v>1050</v>
      </c>
      <c r="B1059" s="197">
        <v>44503</v>
      </c>
      <c r="C1059" s="170">
        <v>610524</v>
      </c>
      <c r="D1059" s="199" t="s">
        <v>829</v>
      </c>
      <c r="E1059" s="200" t="s">
        <v>106</v>
      </c>
      <c r="F1059" s="201">
        <v>568</v>
      </c>
      <c r="G1059" s="202" t="s">
        <v>2112</v>
      </c>
      <c r="H1059" s="203">
        <v>44550</v>
      </c>
      <c r="L1059" s="36"/>
    </row>
    <row r="1060" spans="1:12" s="2" customFormat="1" ht="24.95" customHeight="1" x14ac:dyDescent="0.25">
      <c r="A1060" s="107">
        <v>1051</v>
      </c>
      <c r="B1060" s="197">
        <v>44518</v>
      </c>
      <c r="C1060" s="198" t="s">
        <v>2113</v>
      </c>
      <c r="D1060" s="199" t="s">
        <v>563</v>
      </c>
      <c r="E1060" s="200" t="s">
        <v>107</v>
      </c>
      <c r="F1060" s="201">
        <v>560</v>
      </c>
      <c r="G1060" s="202" t="s">
        <v>2115</v>
      </c>
      <c r="H1060" s="203">
        <v>44550</v>
      </c>
      <c r="L1060" s="36"/>
    </row>
    <row r="1061" spans="1:12" s="2" customFormat="1" ht="24.95" customHeight="1" x14ac:dyDescent="0.25">
      <c r="A1061" s="107">
        <v>1052</v>
      </c>
      <c r="B1061" s="197">
        <v>44518</v>
      </c>
      <c r="C1061" s="198" t="s">
        <v>2114</v>
      </c>
      <c r="D1061" s="199" t="s">
        <v>945</v>
      </c>
      <c r="E1061" s="200" t="s">
        <v>106</v>
      </c>
      <c r="F1061" s="201">
        <v>1449.7</v>
      </c>
      <c r="G1061" s="202" t="s">
        <v>2116</v>
      </c>
      <c r="H1061" s="203">
        <v>44550</v>
      </c>
      <c r="L1061" s="36"/>
    </row>
    <row r="1062" spans="1:12" s="2" customFormat="1" ht="24.95" customHeight="1" x14ac:dyDescent="0.25">
      <c r="A1062" s="107">
        <v>1053</v>
      </c>
      <c r="B1062" s="197">
        <v>44504</v>
      </c>
      <c r="C1062" s="170">
        <v>5317</v>
      </c>
      <c r="D1062" s="199" t="s">
        <v>829</v>
      </c>
      <c r="E1062" s="200" t="s">
        <v>106</v>
      </c>
      <c r="F1062" s="201">
        <v>257</v>
      </c>
      <c r="G1062" s="202" t="s">
        <v>2117</v>
      </c>
      <c r="H1062" s="203">
        <v>44550</v>
      </c>
      <c r="L1062" s="36"/>
    </row>
    <row r="1063" spans="1:12" s="2" customFormat="1" ht="24.95" customHeight="1" x14ac:dyDescent="0.25">
      <c r="A1063" s="107">
        <v>1054</v>
      </c>
      <c r="B1063" s="197">
        <v>44522</v>
      </c>
      <c r="C1063" s="170">
        <v>1744340</v>
      </c>
      <c r="D1063" s="199" t="s">
        <v>1355</v>
      </c>
      <c r="E1063" s="200" t="s">
        <v>107</v>
      </c>
      <c r="F1063" s="201">
        <v>449.75</v>
      </c>
      <c r="G1063" s="202" t="s">
        <v>2118</v>
      </c>
      <c r="H1063" s="203">
        <v>44550</v>
      </c>
      <c r="L1063" s="36"/>
    </row>
    <row r="1064" spans="1:12" s="2" customFormat="1" ht="24.95" customHeight="1" x14ac:dyDescent="0.25">
      <c r="A1064" s="107">
        <v>1055</v>
      </c>
      <c r="B1064" s="197">
        <v>44536</v>
      </c>
      <c r="C1064" s="170">
        <v>388783</v>
      </c>
      <c r="D1064" s="199" t="s">
        <v>492</v>
      </c>
      <c r="E1064" s="200" t="s">
        <v>117</v>
      </c>
      <c r="F1064" s="201">
        <v>606.20000000000005</v>
      </c>
      <c r="G1064" s="202" t="s">
        <v>2119</v>
      </c>
      <c r="H1064" s="203">
        <v>44551</v>
      </c>
      <c r="L1064" s="36"/>
    </row>
    <row r="1065" spans="1:12" s="2" customFormat="1" ht="24.95" customHeight="1" x14ac:dyDescent="0.25">
      <c r="A1065" s="107">
        <v>1056</v>
      </c>
      <c r="B1065" s="197">
        <v>44522</v>
      </c>
      <c r="C1065" s="198" t="s">
        <v>2121</v>
      </c>
      <c r="D1065" s="199" t="s">
        <v>484</v>
      </c>
      <c r="E1065" s="200" t="s">
        <v>107</v>
      </c>
      <c r="F1065" s="201">
        <v>840</v>
      </c>
      <c r="G1065" s="202" t="s">
        <v>2120</v>
      </c>
      <c r="H1065" s="203">
        <v>44552</v>
      </c>
      <c r="L1065" s="36"/>
    </row>
    <row r="1066" spans="1:12" s="2" customFormat="1" ht="24.95" customHeight="1" x14ac:dyDescent="0.25">
      <c r="A1066" s="107">
        <v>1057</v>
      </c>
      <c r="B1066" s="197">
        <v>44522</v>
      </c>
      <c r="C1066" s="170">
        <v>256700</v>
      </c>
      <c r="D1066" s="199" t="s">
        <v>638</v>
      </c>
      <c r="E1066" s="200" t="s">
        <v>107</v>
      </c>
      <c r="F1066" s="201">
        <v>557.25</v>
      </c>
      <c r="G1066" s="202" t="s">
        <v>2122</v>
      </c>
      <c r="H1066" s="203">
        <v>44552</v>
      </c>
      <c r="L1066" s="36"/>
    </row>
    <row r="1067" spans="1:12" s="2" customFormat="1" ht="24.95" customHeight="1" x14ac:dyDescent="0.25">
      <c r="A1067" s="107">
        <v>1058</v>
      </c>
      <c r="B1067" s="197">
        <v>44511</v>
      </c>
      <c r="C1067" s="198" t="s">
        <v>2124</v>
      </c>
      <c r="D1067" s="199" t="s">
        <v>1283</v>
      </c>
      <c r="E1067" s="200" t="s">
        <v>106</v>
      </c>
      <c r="F1067" s="201">
        <v>408.29</v>
      </c>
      <c r="G1067" s="202" t="s">
        <v>2123</v>
      </c>
      <c r="H1067" s="203">
        <v>44553</v>
      </c>
      <c r="L1067" s="36"/>
    </row>
    <row r="1068" spans="1:12" s="2" customFormat="1" ht="24.95" customHeight="1" x14ac:dyDescent="0.25">
      <c r="A1068" s="107">
        <v>1059</v>
      </c>
      <c r="B1068" s="197">
        <v>44523</v>
      </c>
      <c r="C1068" s="170">
        <v>828</v>
      </c>
      <c r="D1068" s="199" t="s">
        <v>2126</v>
      </c>
      <c r="E1068" s="200" t="s">
        <v>106</v>
      </c>
      <c r="F1068" s="201">
        <v>2700</v>
      </c>
      <c r="G1068" s="202" t="s">
        <v>2125</v>
      </c>
      <c r="H1068" s="203">
        <v>44553</v>
      </c>
      <c r="L1068" s="36"/>
    </row>
    <row r="1069" spans="1:12" s="2" customFormat="1" ht="24.95" customHeight="1" x14ac:dyDescent="0.25">
      <c r="A1069" s="107">
        <v>1060</v>
      </c>
      <c r="B1069" s="197">
        <v>44550</v>
      </c>
      <c r="C1069" s="170">
        <v>353</v>
      </c>
      <c r="D1069" s="199" t="s">
        <v>473</v>
      </c>
      <c r="E1069" s="200" t="s">
        <v>111</v>
      </c>
      <c r="F1069" s="201">
        <v>57855.74</v>
      </c>
      <c r="G1069" s="202" t="s">
        <v>472</v>
      </c>
      <c r="H1069" s="203">
        <v>44557</v>
      </c>
      <c r="L1069" s="36"/>
    </row>
    <row r="1070" spans="1:12" s="2" customFormat="1" ht="24.95" customHeight="1" x14ac:dyDescent="0.25">
      <c r="A1070" s="107">
        <v>1061</v>
      </c>
      <c r="B1070" s="197">
        <v>44497</v>
      </c>
      <c r="C1070" s="198" t="s">
        <v>2128</v>
      </c>
      <c r="D1070" s="199" t="s">
        <v>1283</v>
      </c>
      <c r="E1070" s="200" t="s">
        <v>106</v>
      </c>
      <c r="F1070" s="201">
        <v>408.29</v>
      </c>
      <c r="G1070" s="202" t="s">
        <v>2127</v>
      </c>
      <c r="H1070" s="203">
        <v>44557</v>
      </c>
      <c r="L1070" s="36"/>
    </row>
    <row r="1071" spans="1:12" s="2" customFormat="1" ht="24.95" customHeight="1" x14ac:dyDescent="0.25">
      <c r="A1071" s="107">
        <v>1062</v>
      </c>
      <c r="B1071" s="197">
        <v>44511</v>
      </c>
      <c r="C1071" s="170">
        <v>5792</v>
      </c>
      <c r="D1071" s="199" t="s">
        <v>829</v>
      </c>
      <c r="E1071" s="200" t="s">
        <v>106</v>
      </c>
      <c r="F1071" s="201">
        <v>257</v>
      </c>
      <c r="G1071" s="202" t="s">
        <v>2130</v>
      </c>
      <c r="H1071" s="203">
        <v>44557</v>
      </c>
      <c r="L1071" s="36"/>
    </row>
    <row r="1072" spans="1:12" s="2" customFormat="1" ht="24.95" customHeight="1" x14ac:dyDescent="0.25">
      <c r="A1072" s="107">
        <v>1063</v>
      </c>
      <c r="B1072" s="197">
        <v>44496</v>
      </c>
      <c r="C1072" s="198" t="s">
        <v>2129</v>
      </c>
      <c r="D1072" s="199" t="s">
        <v>486</v>
      </c>
      <c r="E1072" s="200" t="s">
        <v>106</v>
      </c>
      <c r="F1072" s="201">
        <v>1001.66</v>
      </c>
      <c r="G1072" s="202" t="s">
        <v>2131</v>
      </c>
      <c r="H1072" s="203">
        <v>44557</v>
      </c>
      <c r="L1072" s="36"/>
    </row>
    <row r="1073" spans="1:12" s="2" customFormat="1" ht="24.95" customHeight="1" x14ac:dyDescent="0.25">
      <c r="A1073" s="107">
        <v>1064</v>
      </c>
      <c r="B1073" s="197">
        <v>44510</v>
      </c>
      <c r="C1073" s="170">
        <v>612848</v>
      </c>
      <c r="D1073" s="199" t="s">
        <v>829</v>
      </c>
      <c r="E1073" s="200" t="s">
        <v>106</v>
      </c>
      <c r="F1073" s="201">
        <v>568</v>
      </c>
      <c r="G1073" s="202" t="s">
        <v>2132</v>
      </c>
      <c r="H1073" s="203">
        <v>44557</v>
      </c>
      <c r="L1073" s="36"/>
    </row>
    <row r="1074" spans="1:12" s="2" customFormat="1" ht="24.95" customHeight="1" x14ac:dyDescent="0.25">
      <c r="A1074" s="107">
        <v>1065</v>
      </c>
      <c r="B1074" s="197">
        <v>44530</v>
      </c>
      <c r="C1074" s="170">
        <v>62415492</v>
      </c>
      <c r="D1074" s="199" t="s">
        <v>590</v>
      </c>
      <c r="E1074" s="200" t="s">
        <v>439</v>
      </c>
      <c r="F1074" s="201">
        <v>26175.81</v>
      </c>
      <c r="G1074" s="202" t="s">
        <v>2133</v>
      </c>
      <c r="H1074" s="203">
        <v>44557</v>
      </c>
      <c r="L1074" s="36"/>
    </row>
    <row r="1075" spans="1:12" s="2" customFormat="1" ht="24.95" customHeight="1" x14ac:dyDescent="0.25">
      <c r="A1075" s="107">
        <v>1066</v>
      </c>
      <c r="B1075" s="197">
        <v>44530</v>
      </c>
      <c r="C1075" s="170">
        <v>561839</v>
      </c>
      <c r="D1075" s="199" t="s">
        <v>521</v>
      </c>
      <c r="E1075" s="200" t="s">
        <v>106</v>
      </c>
      <c r="F1075" s="201">
        <v>589</v>
      </c>
      <c r="G1075" s="202" t="s">
        <v>2134</v>
      </c>
      <c r="H1075" s="203">
        <v>44558</v>
      </c>
      <c r="L1075" s="36"/>
    </row>
    <row r="1076" spans="1:12" s="2" customFormat="1" ht="24.95" customHeight="1" x14ac:dyDescent="0.25">
      <c r="A1076" s="107">
        <v>1067</v>
      </c>
      <c r="B1076" s="197">
        <v>44543</v>
      </c>
      <c r="C1076" s="170">
        <v>389525</v>
      </c>
      <c r="D1076" s="199" t="s">
        <v>492</v>
      </c>
      <c r="E1076" s="200" t="s">
        <v>117</v>
      </c>
      <c r="F1076" s="201">
        <v>884</v>
      </c>
      <c r="G1076" s="202" t="s">
        <v>2135</v>
      </c>
      <c r="H1076" s="203">
        <v>44558</v>
      </c>
      <c r="L1076" s="36"/>
    </row>
    <row r="1077" spans="1:12" s="2" customFormat="1" ht="24.95" customHeight="1" x14ac:dyDescent="0.25">
      <c r="A1077" s="107">
        <v>1068</v>
      </c>
      <c r="B1077" s="197">
        <v>44530</v>
      </c>
      <c r="C1077" s="170">
        <v>1246441</v>
      </c>
      <c r="D1077" s="199" t="s">
        <v>681</v>
      </c>
      <c r="E1077" s="200" t="s">
        <v>106</v>
      </c>
      <c r="F1077" s="201">
        <v>504</v>
      </c>
      <c r="G1077" s="202" t="s">
        <v>2136</v>
      </c>
      <c r="H1077" s="203">
        <v>44558</v>
      </c>
      <c r="L1077" s="36"/>
    </row>
    <row r="1078" spans="1:12" s="2" customFormat="1" ht="24.95" customHeight="1" x14ac:dyDescent="0.25">
      <c r="A1078" s="107">
        <v>1069</v>
      </c>
      <c r="B1078" s="197">
        <v>44530</v>
      </c>
      <c r="C1078" s="170">
        <v>288248</v>
      </c>
      <c r="D1078" s="199" t="s">
        <v>521</v>
      </c>
      <c r="E1078" s="200" t="s">
        <v>106</v>
      </c>
      <c r="F1078" s="201">
        <v>940</v>
      </c>
      <c r="G1078" s="202" t="s">
        <v>2137</v>
      </c>
      <c r="H1078" s="203">
        <v>44558</v>
      </c>
      <c r="L1078" s="36"/>
    </row>
    <row r="1079" spans="1:12" s="2" customFormat="1" ht="24.95" customHeight="1" x14ac:dyDescent="0.25">
      <c r="A1079" s="107">
        <v>1070</v>
      </c>
      <c r="B1079" s="197">
        <v>44529</v>
      </c>
      <c r="C1079" s="170">
        <v>716680</v>
      </c>
      <c r="D1079" s="199" t="s">
        <v>481</v>
      </c>
      <c r="E1079" s="200" t="s">
        <v>106</v>
      </c>
      <c r="F1079" s="201">
        <v>1249.5</v>
      </c>
      <c r="G1079" s="202" t="s">
        <v>2138</v>
      </c>
      <c r="H1079" s="203">
        <v>44559</v>
      </c>
      <c r="L1079" s="36"/>
    </row>
    <row r="1080" spans="1:12" s="2" customFormat="1" ht="24.95" customHeight="1" x14ac:dyDescent="0.25">
      <c r="A1080" s="107">
        <v>1071</v>
      </c>
      <c r="B1080" s="197">
        <v>44544</v>
      </c>
      <c r="C1080" s="170">
        <v>389793</v>
      </c>
      <c r="D1080" s="199" t="s">
        <v>492</v>
      </c>
      <c r="E1080" s="200" t="s">
        <v>117</v>
      </c>
      <c r="F1080" s="201">
        <v>5506.29</v>
      </c>
      <c r="G1080" s="202" t="s">
        <v>2139</v>
      </c>
      <c r="H1080" s="203">
        <v>44559</v>
      </c>
      <c r="L1080" s="36"/>
    </row>
    <row r="1081" spans="1:12" s="2" customFormat="1" ht="24.95" customHeight="1" x14ac:dyDescent="0.25">
      <c r="A1081" s="107">
        <v>1072</v>
      </c>
      <c r="B1081" s="197">
        <v>44544</v>
      </c>
      <c r="C1081" s="170">
        <v>389666</v>
      </c>
      <c r="D1081" s="199" t="s">
        <v>492</v>
      </c>
      <c r="E1081" s="200" t="s">
        <v>117</v>
      </c>
      <c r="F1081" s="201">
        <v>2244.59</v>
      </c>
      <c r="G1081" s="202" t="s">
        <v>2140</v>
      </c>
      <c r="H1081" s="203">
        <v>44559</v>
      </c>
      <c r="L1081" s="36"/>
    </row>
    <row r="1082" spans="1:12" s="2" customFormat="1" ht="24.95" customHeight="1" x14ac:dyDescent="0.25">
      <c r="A1082" s="107">
        <v>1073</v>
      </c>
      <c r="B1082" s="197">
        <v>44503</v>
      </c>
      <c r="C1082" s="170">
        <v>3123246</v>
      </c>
      <c r="D1082" s="199" t="s">
        <v>523</v>
      </c>
      <c r="E1082" s="200" t="s">
        <v>107</v>
      </c>
      <c r="F1082" s="201">
        <v>334.46</v>
      </c>
      <c r="G1082" s="202" t="s">
        <v>2141</v>
      </c>
      <c r="H1082" s="203">
        <v>44559</v>
      </c>
      <c r="L1082" s="36"/>
    </row>
    <row r="1083" spans="1:12" s="2" customFormat="1" ht="24.95" customHeight="1" x14ac:dyDescent="0.25">
      <c r="A1083" s="107">
        <v>1074</v>
      </c>
      <c r="B1083" s="197">
        <v>44531</v>
      </c>
      <c r="C1083" s="170">
        <v>200249185</v>
      </c>
      <c r="D1083" s="199" t="s">
        <v>620</v>
      </c>
      <c r="E1083" s="200" t="s">
        <v>439</v>
      </c>
      <c r="F1083" s="201">
        <v>45717.25</v>
      </c>
      <c r="G1083" s="202" t="s">
        <v>2142</v>
      </c>
      <c r="H1083" s="203">
        <v>44560</v>
      </c>
      <c r="L1083" s="36"/>
    </row>
    <row r="1084" spans="1:12" s="2" customFormat="1" ht="24.95" customHeight="1" x14ac:dyDescent="0.25">
      <c r="A1084" s="107">
        <v>1075</v>
      </c>
      <c r="B1084" s="197">
        <v>44530</v>
      </c>
      <c r="C1084" s="198" t="s">
        <v>2143</v>
      </c>
      <c r="D1084" s="199" t="s">
        <v>486</v>
      </c>
      <c r="E1084" s="200" t="s">
        <v>106</v>
      </c>
      <c r="F1084" s="201">
        <v>1990.55</v>
      </c>
      <c r="G1084" s="202" t="s">
        <v>2144</v>
      </c>
      <c r="H1084" s="203">
        <v>44560</v>
      </c>
      <c r="L1084" s="36"/>
    </row>
    <row r="1085" spans="1:12" s="2" customFormat="1" ht="24.95" customHeight="1" x14ac:dyDescent="0.25">
      <c r="A1085" s="107">
        <v>1076</v>
      </c>
      <c r="B1085" s="197">
        <v>44530</v>
      </c>
      <c r="C1085" s="170">
        <v>46387</v>
      </c>
      <c r="D1085" s="199" t="s">
        <v>945</v>
      </c>
      <c r="E1085" s="200" t="s">
        <v>106</v>
      </c>
      <c r="F1085" s="201">
        <v>3328.2</v>
      </c>
      <c r="G1085" s="202" t="s">
        <v>2145</v>
      </c>
      <c r="H1085" s="203">
        <v>44560</v>
      </c>
      <c r="L1085" s="36"/>
    </row>
    <row r="1086" spans="1:12" s="2" customFormat="1" ht="24.95" customHeight="1" x14ac:dyDescent="0.25">
      <c r="A1086" s="107">
        <v>1077</v>
      </c>
      <c r="B1086" s="197">
        <v>44530</v>
      </c>
      <c r="C1086" s="170">
        <v>18088</v>
      </c>
      <c r="D1086" s="199" t="s">
        <v>490</v>
      </c>
      <c r="E1086" s="200" t="s">
        <v>106</v>
      </c>
      <c r="F1086" s="201">
        <v>1111.53</v>
      </c>
      <c r="G1086" s="202" t="s">
        <v>2146</v>
      </c>
      <c r="H1086" s="203">
        <v>44560</v>
      </c>
      <c r="L1086" s="36"/>
    </row>
    <row r="1087" spans="1:12" s="2" customFormat="1" ht="24.95" customHeight="1" x14ac:dyDescent="0.25">
      <c r="A1087" s="107">
        <v>1078</v>
      </c>
      <c r="B1087" s="197">
        <v>44530</v>
      </c>
      <c r="C1087" s="170">
        <v>835</v>
      </c>
      <c r="D1087" s="199" t="s">
        <v>2126</v>
      </c>
      <c r="E1087" s="200" t="s">
        <v>106</v>
      </c>
      <c r="F1087" s="201">
        <v>2700</v>
      </c>
      <c r="G1087" s="202" t="s">
        <v>2147</v>
      </c>
      <c r="H1087" s="203">
        <v>44560</v>
      </c>
      <c r="L1087" s="36"/>
    </row>
    <row r="1088" spans="1:12" s="2" customFormat="1" ht="24.95" customHeight="1" x14ac:dyDescent="0.25">
      <c r="A1088" s="109"/>
      <c r="B1088" s="109"/>
      <c r="C1088" s="109"/>
      <c r="D1088" s="109"/>
      <c r="E1088" s="109"/>
      <c r="F1088" s="109"/>
      <c r="G1088" s="109"/>
      <c r="H1088" s="109"/>
    </row>
    <row r="1089" spans="1:8" x14ac:dyDescent="0.25">
      <c r="A1089" s="81"/>
      <c r="B1089" s="82"/>
      <c r="C1089" s="82"/>
      <c r="D1089" s="83"/>
      <c r="E1089" s="84"/>
      <c r="F1089" s="85"/>
      <c r="G1089" s="84"/>
      <c r="H1089" s="100"/>
    </row>
    <row r="1090" spans="1:8" x14ac:dyDescent="0.25">
      <c r="A1090" s="81"/>
      <c r="B1090" s="82"/>
      <c r="C1090" s="82"/>
      <c r="D1090" s="83"/>
      <c r="E1090" s="84"/>
      <c r="F1090" s="85"/>
      <c r="G1090" s="84"/>
      <c r="H1090" s="100"/>
    </row>
    <row r="1091" spans="1:8" x14ac:dyDescent="0.25">
      <c r="A1091" s="81"/>
      <c r="B1091" s="82"/>
      <c r="C1091" s="82"/>
      <c r="D1091" s="83"/>
      <c r="E1091" s="84"/>
      <c r="F1091" s="85"/>
      <c r="G1091" s="84"/>
      <c r="H1091" s="100"/>
    </row>
    <row r="1092" spans="1:8" x14ac:dyDescent="0.25">
      <c r="A1092" s="81"/>
      <c r="B1092" s="82"/>
      <c r="C1092" s="82"/>
      <c r="D1092" s="83"/>
      <c r="E1092" s="84"/>
      <c r="F1092" s="85"/>
      <c r="G1092" s="84"/>
      <c r="H1092" s="100"/>
    </row>
    <row r="1093" spans="1:8" x14ac:dyDescent="0.25">
      <c r="A1093" s="4"/>
      <c r="B1093" s="40"/>
      <c r="C1093" s="40"/>
      <c r="D1093" s="43"/>
      <c r="E1093" s="45"/>
      <c r="F1093" s="47"/>
      <c r="G1093" s="45"/>
      <c r="H1093" s="101"/>
    </row>
    <row r="1094" spans="1:8" x14ac:dyDescent="0.25">
      <c r="A1094" s="4"/>
      <c r="B1094" s="40"/>
      <c r="C1094" s="40"/>
      <c r="D1094" s="43"/>
      <c r="E1094" s="45"/>
      <c r="F1094" s="47"/>
      <c r="G1094" s="45"/>
      <c r="H1094" s="101"/>
    </row>
    <row r="1095" spans="1:8" x14ac:dyDescent="0.25">
      <c r="A1095" s="4"/>
      <c r="B1095" s="40"/>
      <c r="C1095" s="40"/>
      <c r="D1095" s="43"/>
      <c r="E1095" s="45"/>
      <c r="F1095" s="47"/>
      <c r="G1095" s="45"/>
      <c r="H1095" s="101"/>
    </row>
    <row r="1096" spans="1:8" x14ac:dyDescent="0.25">
      <c r="A1096" s="4"/>
      <c r="B1096" s="40"/>
      <c r="C1096" s="40"/>
      <c r="D1096" s="43"/>
      <c r="E1096" s="45"/>
      <c r="F1096" s="47"/>
      <c r="G1096" s="45"/>
      <c r="H1096" s="101"/>
    </row>
    <row r="1097" spans="1:8" x14ac:dyDescent="0.25">
      <c r="A1097" s="4"/>
      <c r="B1097" s="40"/>
      <c r="C1097" s="40"/>
      <c r="D1097" s="43"/>
      <c r="E1097" s="45"/>
      <c r="F1097" s="47"/>
      <c r="G1097" s="45"/>
      <c r="H1097" s="101"/>
    </row>
    <row r="1098" spans="1:8" x14ac:dyDescent="0.25">
      <c r="A1098" s="4"/>
      <c r="B1098" s="40"/>
      <c r="C1098" s="40"/>
      <c r="D1098" s="43"/>
      <c r="E1098" s="45"/>
      <c r="F1098" s="47"/>
      <c r="G1098" s="45"/>
      <c r="H1098" s="101"/>
    </row>
    <row r="1099" spans="1:8" x14ac:dyDescent="0.25">
      <c r="A1099" s="4"/>
      <c r="B1099" s="40"/>
      <c r="C1099" s="40"/>
      <c r="D1099" s="43"/>
      <c r="E1099" s="45"/>
      <c r="F1099" s="47"/>
      <c r="G1099" s="45"/>
      <c r="H1099" s="101"/>
    </row>
    <row r="1100" spans="1:8" x14ac:dyDescent="0.25">
      <c r="A1100" s="4"/>
      <c r="B1100" s="40"/>
      <c r="C1100" s="40"/>
      <c r="D1100" s="43"/>
      <c r="E1100" s="45"/>
      <c r="F1100" s="47"/>
      <c r="G1100" s="45"/>
      <c r="H1100" s="101"/>
    </row>
    <row r="1101" spans="1:8" x14ac:dyDescent="0.25">
      <c r="A1101" s="4"/>
      <c r="B1101" s="40"/>
      <c r="C1101" s="40"/>
      <c r="D1101" s="43"/>
      <c r="E1101" s="45"/>
      <c r="F1101" s="47"/>
      <c r="G1101" s="45"/>
      <c r="H1101" s="101"/>
    </row>
    <row r="1102" spans="1:8" x14ac:dyDescent="0.25">
      <c r="A1102" s="4"/>
      <c r="B1102" s="40"/>
      <c r="C1102" s="40"/>
      <c r="D1102" s="43"/>
      <c r="E1102" s="45"/>
      <c r="F1102" s="47"/>
      <c r="G1102" s="45"/>
      <c r="H1102" s="101"/>
    </row>
    <row r="1103" spans="1:8" x14ac:dyDescent="0.25">
      <c r="A1103" s="4"/>
      <c r="B1103" s="40"/>
      <c r="C1103" s="40"/>
      <c r="D1103" s="43"/>
      <c r="E1103" s="45"/>
      <c r="F1103" s="47"/>
      <c r="G1103" s="45"/>
      <c r="H1103" s="101"/>
    </row>
    <row r="1104" spans="1:8" x14ac:dyDescent="0.25">
      <c r="A1104" s="4"/>
      <c r="B1104" s="40"/>
      <c r="C1104" s="40"/>
      <c r="D1104" s="43"/>
      <c r="E1104" s="45"/>
      <c r="F1104" s="47"/>
      <c r="G1104" s="45"/>
      <c r="H1104" s="101"/>
    </row>
    <row r="1105" spans="1:8" x14ac:dyDescent="0.25">
      <c r="A1105" s="4"/>
      <c r="B1105" s="40"/>
      <c r="C1105" s="40"/>
      <c r="D1105" s="43"/>
      <c r="E1105" s="45"/>
      <c r="F1105" s="47"/>
      <c r="G1105" s="45"/>
      <c r="H1105" s="101"/>
    </row>
    <row r="1106" spans="1:8" x14ac:dyDescent="0.25">
      <c r="A1106" s="4"/>
      <c r="B1106" s="40"/>
      <c r="C1106" s="40"/>
      <c r="D1106" s="43"/>
      <c r="E1106" s="45"/>
      <c r="F1106" s="47"/>
      <c r="G1106" s="45"/>
      <c r="H1106" s="101"/>
    </row>
    <row r="1107" spans="1:8" x14ac:dyDescent="0.25">
      <c r="A1107" s="4"/>
      <c r="B1107" s="40"/>
      <c r="C1107" s="40"/>
      <c r="D1107" s="43"/>
      <c r="E1107" s="45"/>
      <c r="F1107" s="47"/>
      <c r="G1107" s="45"/>
      <c r="H1107" s="101"/>
    </row>
    <row r="1108" spans="1:8" x14ac:dyDescent="0.25">
      <c r="A1108" s="4"/>
      <c r="B1108" s="40"/>
      <c r="C1108" s="40"/>
      <c r="D1108" s="43"/>
      <c r="E1108" s="45"/>
      <c r="F1108" s="47"/>
      <c r="G1108" s="45"/>
      <c r="H1108" s="101"/>
    </row>
    <row r="1109" spans="1:8" x14ac:dyDescent="0.25">
      <c r="A1109" s="4"/>
      <c r="B1109" s="40"/>
      <c r="C1109" s="40"/>
      <c r="D1109" s="43"/>
      <c r="E1109" s="45"/>
      <c r="F1109" s="47"/>
      <c r="G1109" s="45"/>
      <c r="H1109" s="101"/>
    </row>
    <row r="1110" spans="1:8" x14ac:dyDescent="0.25">
      <c r="A1110" s="4"/>
      <c r="B1110" s="40"/>
      <c r="C1110" s="40"/>
      <c r="D1110" s="43"/>
      <c r="E1110" s="45"/>
      <c r="F1110" s="47"/>
      <c r="G1110" s="45"/>
      <c r="H1110" s="101"/>
    </row>
    <row r="1111" spans="1:8" x14ac:dyDescent="0.25">
      <c r="A1111" s="4"/>
      <c r="B1111" s="40"/>
      <c r="C1111" s="40"/>
      <c r="D1111" s="43"/>
      <c r="E1111" s="45"/>
      <c r="F1111" s="47"/>
      <c r="G1111" s="45"/>
      <c r="H1111" s="101"/>
    </row>
    <row r="1112" spans="1:8" x14ac:dyDescent="0.25">
      <c r="A1112" s="4"/>
      <c r="B1112" s="40"/>
      <c r="C1112" s="40"/>
      <c r="D1112" s="43"/>
      <c r="E1112" s="45"/>
      <c r="F1112" s="47"/>
      <c r="G1112" s="45"/>
      <c r="H1112" s="101"/>
    </row>
    <row r="1113" spans="1:8" x14ac:dyDescent="0.25">
      <c r="A1113" s="4"/>
      <c r="B1113" s="40"/>
      <c r="C1113" s="40"/>
      <c r="D1113" s="43"/>
      <c r="E1113" s="45"/>
      <c r="F1113" s="47"/>
      <c r="G1113" s="45"/>
      <c r="H1113" s="101"/>
    </row>
    <row r="1114" spans="1:8" x14ac:dyDescent="0.25">
      <c r="A1114" s="4"/>
      <c r="B1114" s="40"/>
      <c r="C1114" s="40"/>
      <c r="D1114" s="43"/>
      <c r="E1114" s="45"/>
      <c r="F1114" s="47"/>
      <c r="G1114" s="45"/>
      <c r="H1114" s="101"/>
    </row>
    <row r="1115" spans="1:8" x14ac:dyDescent="0.25">
      <c r="A1115" s="4"/>
      <c r="B1115" s="40"/>
      <c r="C1115" s="40"/>
      <c r="D1115" s="43"/>
      <c r="E1115" s="45"/>
      <c r="F1115" s="47"/>
      <c r="G1115" s="45"/>
      <c r="H1115" s="101"/>
    </row>
    <row r="1116" spans="1:8" x14ac:dyDescent="0.25">
      <c r="A1116" s="4"/>
      <c r="B1116" s="40"/>
      <c r="C1116" s="40"/>
      <c r="D1116" s="43"/>
      <c r="E1116" s="45"/>
      <c r="F1116" s="47"/>
      <c r="G1116" s="45"/>
      <c r="H1116" s="101"/>
    </row>
    <row r="1117" spans="1:8" x14ac:dyDescent="0.25">
      <c r="A1117" s="4"/>
      <c r="B1117" s="40"/>
      <c r="C1117" s="40"/>
      <c r="D1117" s="43"/>
      <c r="E1117" s="45"/>
      <c r="F1117" s="47"/>
      <c r="G1117" s="45"/>
      <c r="H1117" s="101"/>
    </row>
    <row r="1118" spans="1:8" x14ac:dyDescent="0.25">
      <c r="A1118" s="4"/>
      <c r="B1118" s="40"/>
      <c r="C1118" s="40"/>
      <c r="D1118" s="43"/>
      <c r="E1118" s="45"/>
      <c r="F1118" s="47"/>
      <c r="G1118" s="45"/>
      <c r="H1118" s="101"/>
    </row>
    <row r="1119" spans="1:8" x14ac:dyDescent="0.25">
      <c r="A1119" s="4"/>
      <c r="B1119" s="40"/>
      <c r="C1119" s="40"/>
      <c r="D1119" s="43"/>
      <c r="E1119" s="45"/>
      <c r="F1119" s="47"/>
      <c r="G1119" s="45"/>
      <c r="H1119" s="101"/>
    </row>
    <row r="1120" spans="1:8" x14ac:dyDescent="0.25">
      <c r="A1120" s="4"/>
      <c r="B1120" s="40"/>
      <c r="C1120" s="40"/>
      <c r="D1120" s="43"/>
      <c r="E1120" s="45"/>
      <c r="F1120" s="47"/>
      <c r="G1120" s="45"/>
      <c r="H1120" s="101"/>
    </row>
    <row r="1121" spans="1:8" x14ac:dyDescent="0.25">
      <c r="A1121" s="4"/>
      <c r="B1121" s="40"/>
      <c r="C1121" s="40"/>
      <c r="D1121" s="43"/>
      <c r="E1121" s="45"/>
      <c r="F1121" s="47"/>
      <c r="G1121" s="45"/>
      <c r="H1121" s="101"/>
    </row>
    <row r="1122" spans="1:8" x14ac:dyDescent="0.25">
      <c r="A1122" s="4"/>
      <c r="B1122" s="40"/>
      <c r="C1122" s="40"/>
      <c r="D1122" s="43"/>
      <c r="E1122" s="45"/>
      <c r="F1122" s="47"/>
      <c r="G1122" s="45"/>
      <c r="H1122" s="101"/>
    </row>
    <row r="1123" spans="1:8" x14ac:dyDescent="0.25">
      <c r="A1123" s="4"/>
      <c r="B1123" s="40"/>
      <c r="C1123" s="40"/>
      <c r="D1123" s="43"/>
      <c r="E1123" s="45"/>
      <c r="F1123" s="47"/>
      <c r="G1123" s="45"/>
      <c r="H1123" s="101"/>
    </row>
    <row r="1124" spans="1:8" x14ac:dyDescent="0.25">
      <c r="A1124" s="4"/>
      <c r="B1124" s="40"/>
      <c r="C1124" s="40"/>
      <c r="D1124" s="43"/>
      <c r="E1124" s="45"/>
      <c r="F1124" s="47"/>
      <c r="G1124" s="45"/>
      <c r="H1124" s="101"/>
    </row>
    <row r="1125" spans="1:8" x14ac:dyDescent="0.25">
      <c r="A1125" s="4"/>
      <c r="B1125" s="40"/>
      <c r="C1125" s="40"/>
      <c r="D1125" s="43"/>
      <c r="E1125" s="45"/>
      <c r="F1125" s="47"/>
      <c r="G1125" s="45"/>
      <c r="H1125" s="101"/>
    </row>
    <row r="1126" spans="1:8" x14ac:dyDescent="0.25">
      <c r="A1126" s="4"/>
      <c r="B1126" s="40"/>
      <c r="C1126" s="40"/>
      <c r="D1126" s="43"/>
      <c r="E1126" s="45"/>
      <c r="F1126" s="47"/>
      <c r="G1126" s="45"/>
      <c r="H1126" s="101"/>
    </row>
    <row r="1127" spans="1:8" x14ac:dyDescent="0.25">
      <c r="A1127" s="4"/>
      <c r="B1127" s="40"/>
      <c r="C1127" s="40"/>
      <c r="D1127" s="43"/>
      <c r="E1127" s="45"/>
      <c r="F1127" s="47"/>
      <c r="G1127" s="45"/>
      <c r="H1127" s="101"/>
    </row>
    <row r="1128" spans="1:8" x14ac:dyDescent="0.25">
      <c r="A1128" s="4"/>
      <c r="B1128" s="40"/>
      <c r="C1128" s="40"/>
      <c r="D1128" s="43"/>
      <c r="E1128" s="45"/>
      <c r="F1128" s="47"/>
      <c r="G1128" s="45"/>
      <c r="H1128" s="101"/>
    </row>
    <row r="1129" spans="1:8" x14ac:dyDescent="0.25">
      <c r="A1129" s="4"/>
      <c r="B1129" s="40"/>
      <c r="C1129" s="40"/>
      <c r="D1129" s="43"/>
      <c r="E1129" s="45"/>
      <c r="F1129" s="47"/>
      <c r="G1129" s="45"/>
      <c r="H1129" s="101"/>
    </row>
    <row r="1130" spans="1:8" x14ac:dyDescent="0.25">
      <c r="A1130" s="4"/>
      <c r="B1130" s="40"/>
      <c r="C1130" s="40"/>
      <c r="D1130" s="43"/>
      <c r="E1130" s="45"/>
      <c r="F1130" s="47"/>
      <c r="G1130" s="45"/>
      <c r="H1130" s="101"/>
    </row>
    <row r="1131" spans="1:8" x14ac:dyDescent="0.25">
      <c r="A1131" s="4"/>
      <c r="B1131" s="40"/>
      <c r="C1131" s="40"/>
      <c r="D1131" s="43"/>
      <c r="E1131" s="45"/>
      <c r="F1131" s="47"/>
      <c r="G1131" s="45"/>
      <c r="H1131" s="101"/>
    </row>
    <row r="1132" spans="1:8" x14ac:dyDescent="0.25">
      <c r="A1132" s="4"/>
      <c r="B1132" s="40"/>
      <c r="C1132" s="40"/>
      <c r="D1132" s="43"/>
      <c r="E1132" s="45"/>
      <c r="F1132" s="47"/>
      <c r="G1132" s="45"/>
      <c r="H1132" s="101"/>
    </row>
    <row r="1133" spans="1:8" x14ac:dyDescent="0.25">
      <c r="A1133" s="4"/>
      <c r="B1133" s="40"/>
      <c r="C1133" s="40"/>
      <c r="D1133" s="43"/>
      <c r="E1133" s="45"/>
      <c r="F1133" s="47"/>
      <c r="G1133" s="45"/>
      <c r="H1133" s="101"/>
    </row>
    <row r="1134" spans="1:8" x14ac:dyDescent="0.25">
      <c r="A1134" s="4"/>
      <c r="B1134" s="40"/>
      <c r="C1134" s="40"/>
      <c r="D1134" s="43"/>
      <c r="E1134" s="45"/>
      <c r="F1134" s="47"/>
      <c r="G1134" s="45"/>
      <c r="H1134" s="101"/>
    </row>
    <row r="1135" spans="1:8" x14ac:dyDescent="0.25">
      <c r="A1135" s="4"/>
      <c r="B1135" s="40"/>
      <c r="C1135" s="40"/>
      <c r="D1135" s="43"/>
      <c r="E1135" s="45"/>
      <c r="F1135" s="47"/>
      <c r="G1135" s="45"/>
      <c r="H1135" s="101"/>
    </row>
    <row r="1136" spans="1:8" x14ac:dyDescent="0.25">
      <c r="A1136" s="4"/>
      <c r="B1136" s="40"/>
      <c r="C1136" s="40"/>
      <c r="D1136" s="43"/>
      <c r="E1136" s="45"/>
      <c r="F1136" s="47"/>
      <c r="G1136" s="45"/>
      <c r="H1136" s="101"/>
    </row>
    <row r="1137" spans="1:8" x14ac:dyDescent="0.25">
      <c r="A1137" s="4"/>
      <c r="B1137" s="40"/>
      <c r="C1137" s="40"/>
      <c r="D1137" s="43"/>
      <c r="E1137" s="45"/>
      <c r="F1137" s="47"/>
      <c r="G1137" s="45"/>
      <c r="H1137" s="101"/>
    </row>
    <row r="1138" spans="1:8" x14ac:dyDescent="0.25">
      <c r="A1138" s="4"/>
      <c r="B1138" s="40"/>
      <c r="C1138" s="40"/>
      <c r="D1138" s="43"/>
      <c r="E1138" s="45"/>
      <c r="F1138" s="47"/>
      <c r="G1138" s="45"/>
      <c r="H1138" s="101"/>
    </row>
    <row r="1139" spans="1:8" x14ac:dyDescent="0.25">
      <c r="A1139" s="4"/>
      <c r="B1139" s="40"/>
      <c r="C1139" s="40"/>
      <c r="D1139" s="43"/>
      <c r="E1139" s="45"/>
      <c r="F1139" s="47"/>
      <c r="G1139" s="45"/>
      <c r="H1139" s="101"/>
    </row>
    <row r="1140" spans="1:8" x14ac:dyDescent="0.25">
      <c r="A1140" s="4"/>
      <c r="B1140" s="40"/>
      <c r="C1140" s="40"/>
      <c r="D1140" s="43"/>
      <c r="E1140" s="45"/>
      <c r="F1140" s="47"/>
      <c r="G1140" s="45"/>
      <c r="H1140" s="101"/>
    </row>
    <row r="1141" spans="1:8" x14ac:dyDescent="0.25">
      <c r="A1141" s="4"/>
      <c r="B1141" s="40"/>
      <c r="C1141" s="40"/>
      <c r="D1141" s="43"/>
      <c r="E1141" s="45"/>
      <c r="F1141" s="47"/>
      <c r="G1141" s="45"/>
      <c r="H1141" s="101"/>
    </row>
    <row r="1142" spans="1:8" x14ac:dyDescent="0.25">
      <c r="A1142" s="4"/>
      <c r="B1142" s="40"/>
      <c r="C1142" s="40"/>
      <c r="D1142" s="43"/>
      <c r="E1142" s="45"/>
      <c r="F1142" s="47"/>
      <c r="G1142" s="45"/>
      <c r="H1142" s="101"/>
    </row>
    <row r="1143" spans="1:8" x14ac:dyDescent="0.25">
      <c r="A1143" s="4"/>
      <c r="B1143" s="40"/>
      <c r="C1143" s="40"/>
      <c r="D1143" s="43"/>
      <c r="E1143" s="45"/>
      <c r="F1143" s="47"/>
      <c r="G1143" s="45"/>
      <c r="H1143" s="101"/>
    </row>
    <row r="1144" spans="1:8" x14ac:dyDescent="0.25">
      <c r="A1144" s="4"/>
      <c r="B1144" s="40"/>
      <c r="C1144" s="40"/>
      <c r="D1144" s="43"/>
      <c r="E1144" s="45"/>
      <c r="F1144" s="47"/>
      <c r="G1144" s="45"/>
      <c r="H1144" s="101"/>
    </row>
    <row r="1145" spans="1:8" x14ac:dyDescent="0.25">
      <c r="A1145" s="4"/>
      <c r="B1145" s="40"/>
      <c r="C1145" s="40"/>
      <c r="D1145" s="43"/>
      <c r="E1145" s="45"/>
      <c r="F1145" s="47"/>
      <c r="G1145" s="45"/>
      <c r="H1145" s="101"/>
    </row>
    <row r="1146" spans="1:8" x14ac:dyDescent="0.25">
      <c r="A1146" s="4"/>
      <c r="B1146" s="40"/>
      <c r="C1146" s="40"/>
      <c r="D1146" s="43"/>
      <c r="E1146" s="45"/>
      <c r="F1146" s="47"/>
      <c r="G1146" s="45"/>
      <c r="H1146" s="101"/>
    </row>
    <row r="1147" spans="1:8" x14ac:dyDescent="0.25">
      <c r="A1147" s="4"/>
      <c r="B1147" s="40"/>
      <c r="C1147" s="40"/>
      <c r="D1147" s="43"/>
      <c r="E1147" s="45"/>
      <c r="F1147" s="47"/>
      <c r="G1147" s="45"/>
      <c r="H1147" s="101"/>
    </row>
    <row r="1148" spans="1:8" x14ac:dyDescent="0.25">
      <c r="A1148" s="4"/>
      <c r="B1148" s="40"/>
      <c r="C1148" s="40"/>
      <c r="D1148" s="43"/>
      <c r="E1148" s="45"/>
      <c r="F1148" s="47"/>
      <c r="G1148" s="45"/>
      <c r="H1148" s="101"/>
    </row>
    <row r="1149" spans="1:8" x14ac:dyDescent="0.25">
      <c r="A1149" s="4"/>
      <c r="B1149" s="40"/>
      <c r="C1149" s="40"/>
      <c r="D1149" s="43"/>
      <c r="E1149" s="45"/>
      <c r="F1149" s="47"/>
      <c r="G1149" s="45"/>
      <c r="H1149" s="101"/>
    </row>
    <row r="1150" spans="1:8" x14ac:dyDescent="0.25">
      <c r="A1150" s="4"/>
      <c r="B1150" s="40"/>
      <c r="C1150" s="40"/>
      <c r="D1150" s="43"/>
      <c r="E1150" s="45"/>
      <c r="F1150" s="47"/>
      <c r="G1150" s="45"/>
      <c r="H1150" s="101"/>
    </row>
    <row r="1151" spans="1:8" x14ac:dyDescent="0.25">
      <c r="A1151" s="4"/>
      <c r="B1151" s="40"/>
      <c r="C1151" s="40"/>
      <c r="D1151" s="43"/>
      <c r="E1151" s="45"/>
      <c r="F1151" s="47"/>
      <c r="G1151" s="45"/>
      <c r="H1151" s="101"/>
    </row>
    <row r="1152" spans="1:8" x14ac:dyDescent="0.25">
      <c r="A1152" s="4"/>
      <c r="B1152" s="40"/>
      <c r="C1152" s="40"/>
      <c r="D1152" s="43"/>
      <c r="E1152" s="45"/>
      <c r="F1152" s="47"/>
      <c r="G1152" s="45"/>
      <c r="H1152" s="101"/>
    </row>
    <row r="1153" spans="1:8" x14ac:dyDescent="0.25">
      <c r="A1153" s="4"/>
      <c r="B1153" s="40"/>
      <c r="C1153" s="40"/>
      <c r="D1153" s="43"/>
      <c r="E1153" s="45"/>
      <c r="F1153" s="47"/>
      <c r="G1153" s="45"/>
      <c r="H1153" s="101"/>
    </row>
    <row r="1154" spans="1:8" x14ac:dyDescent="0.25">
      <c r="A1154" s="4"/>
      <c r="B1154" s="40"/>
      <c r="C1154" s="40"/>
      <c r="D1154" s="43"/>
      <c r="E1154" s="45"/>
      <c r="F1154" s="47"/>
      <c r="G1154" s="45"/>
      <c r="H1154" s="101"/>
    </row>
    <row r="1155" spans="1:8" x14ac:dyDescent="0.25">
      <c r="A1155" s="4"/>
      <c r="B1155" s="40"/>
      <c r="C1155" s="40"/>
      <c r="D1155" s="43"/>
      <c r="E1155" s="45"/>
      <c r="F1155" s="47"/>
      <c r="G1155" s="45"/>
      <c r="H1155" s="101"/>
    </row>
    <row r="1156" spans="1:8" x14ac:dyDescent="0.25">
      <c r="A1156" s="4"/>
      <c r="B1156" s="40"/>
      <c r="C1156" s="40"/>
      <c r="D1156" s="43"/>
      <c r="E1156" s="45"/>
      <c r="F1156" s="47"/>
      <c r="G1156" s="45"/>
      <c r="H1156" s="101"/>
    </row>
    <row r="1157" spans="1:8" x14ac:dyDescent="0.25">
      <c r="A1157" s="4"/>
      <c r="B1157" s="40"/>
      <c r="C1157" s="40"/>
      <c r="D1157" s="43"/>
      <c r="E1157" s="45"/>
      <c r="F1157" s="47"/>
      <c r="G1157" s="45"/>
      <c r="H1157" s="101"/>
    </row>
    <row r="1158" spans="1:8" x14ac:dyDescent="0.25">
      <c r="A1158" s="4"/>
      <c r="B1158" s="40"/>
      <c r="C1158" s="40"/>
      <c r="D1158" s="43"/>
      <c r="E1158" s="45"/>
      <c r="F1158" s="47"/>
      <c r="G1158" s="45"/>
      <c r="H1158" s="101"/>
    </row>
    <row r="1159" spans="1:8" x14ac:dyDescent="0.25">
      <c r="A1159" s="4"/>
      <c r="B1159" s="40"/>
      <c r="C1159" s="40"/>
      <c r="D1159" s="43"/>
      <c r="E1159" s="45"/>
      <c r="F1159" s="47"/>
      <c r="G1159" s="45"/>
      <c r="H1159" s="101"/>
    </row>
    <row r="1160" spans="1:8" x14ac:dyDescent="0.25">
      <c r="A1160" s="4"/>
      <c r="B1160" s="40"/>
      <c r="C1160" s="40"/>
      <c r="D1160" s="43"/>
      <c r="E1160" s="45"/>
      <c r="F1160" s="47"/>
      <c r="G1160" s="45"/>
      <c r="H1160" s="101"/>
    </row>
    <row r="1161" spans="1:8" x14ac:dyDescent="0.25">
      <c r="A1161" s="4"/>
      <c r="B1161" s="40"/>
      <c r="C1161" s="40"/>
      <c r="D1161" s="43"/>
      <c r="E1161" s="45"/>
      <c r="F1161" s="47"/>
      <c r="G1161" s="45"/>
      <c r="H1161" s="101"/>
    </row>
    <row r="1162" spans="1:8" x14ac:dyDescent="0.25">
      <c r="A1162" s="4"/>
      <c r="B1162" s="40"/>
      <c r="C1162" s="40"/>
      <c r="D1162" s="43"/>
      <c r="E1162" s="45"/>
      <c r="F1162" s="47"/>
      <c r="G1162" s="45"/>
      <c r="H1162" s="101"/>
    </row>
    <row r="1163" spans="1:8" x14ac:dyDescent="0.25">
      <c r="A1163" s="4"/>
      <c r="B1163" s="40"/>
      <c r="C1163" s="40"/>
      <c r="D1163" s="43"/>
      <c r="E1163" s="45"/>
      <c r="F1163" s="47"/>
      <c r="G1163" s="45"/>
      <c r="H1163" s="101"/>
    </row>
    <row r="1164" spans="1:8" x14ac:dyDescent="0.25">
      <c r="A1164" s="4"/>
      <c r="B1164" s="40"/>
      <c r="C1164" s="40"/>
      <c r="D1164" s="43"/>
      <c r="E1164" s="45"/>
      <c r="F1164" s="47"/>
      <c r="G1164" s="45"/>
      <c r="H1164" s="101"/>
    </row>
    <row r="1165" spans="1:8" x14ac:dyDescent="0.25">
      <c r="A1165" s="4"/>
      <c r="B1165" s="40"/>
      <c r="C1165" s="40"/>
      <c r="D1165" s="43"/>
      <c r="E1165" s="45"/>
      <c r="F1165" s="47"/>
      <c r="G1165" s="45"/>
      <c r="H1165" s="101"/>
    </row>
    <row r="1166" spans="1:8" x14ac:dyDescent="0.25">
      <c r="A1166" s="4"/>
      <c r="B1166" s="40"/>
      <c r="C1166" s="40"/>
      <c r="D1166" s="43"/>
      <c r="E1166" s="45"/>
      <c r="F1166" s="47"/>
      <c r="G1166" s="45"/>
      <c r="H1166" s="101"/>
    </row>
    <row r="1167" spans="1:8" x14ac:dyDescent="0.25">
      <c r="A1167" s="4"/>
      <c r="B1167" s="40"/>
      <c r="C1167" s="40"/>
      <c r="D1167" s="43"/>
      <c r="E1167" s="45"/>
      <c r="F1167" s="47"/>
      <c r="G1167" s="45"/>
      <c r="H1167" s="101"/>
    </row>
    <row r="1168" spans="1:8" x14ac:dyDescent="0.25">
      <c r="A1168" s="4"/>
      <c r="B1168" s="40"/>
      <c r="C1168" s="40"/>
      <c r="D1168" s="43"/>
      <c r="E1168" s="45"/>
      <c r="F1168" s="47"/>
      <c r="G1168" s="45"/>
      <c r="H1168" s="101"/>
    </row>
    <row r="1169" spans="1:8" x14ac:dyDescent="0.25">
      <c r="A1169" s="4"/>
      <c r="B1169" s="40"/>
      <c r="C1169" s="40"/>
      <c r="D1169" s="43"/>
      <c r="E1169" s="45"/>
      <c r="F1169" s="47"/>
      <c r="G1169" s="45"/>
      <c r="H1169" s="101"/>
    </row>
    <row r="1170" spans="1:8" x14ac:dyDescent="0.25">
      <c r="A1170" s="4"/>
      <c r="B1170" s="40"/>
      <c r="C1170" s="40"/>
      <c r="D1170" s="43"/>
      <c r="E1170" s="45"/>
      <c r="F1170" s="47"/>
      <c r="G1170" s="45"/>
      <c r="H1170" s="101"/>
    </row>
    <row r="1171" spans="1:8" x14ac:dyDescent="0.25">
      <c r="A1171" s="4"/>
      <c r="B1171" s="40"/>
      <c r="C1171" s="40"/>
      <c r="D1171" s="43"/>
      <c r="E1171" s="45"/>
      <c r="F1171" s="47"/>
      <c r="G1171" s="45"/>
      <c r="H1171" s="101"/>
    </row>
    <row r="1172" spans="1:8" x14ac:dyDescent="0.25">
      <c r="A1172" s="4"/>
      <c r="B1172" s="40"/>
      <c r="C1172" s="40"/>
      <c r="D1172" s="43"/>
      <c r="E1172" s="45"/>
      <c r="F1172" s="47"/>
      <c r="G1172" s="45"/>
      <c r="H1172" s="101"/>
    </row>
    <row r="1173" spans="1:8" x14ac:dyDescent="0.25">
      <c r="A1173" s="4"/>
      <c r="B1173" s="40"/>
      <c r="C1173" s="40"/>
      <c r="D1173" s="43"/>
      <c r="E1173" s="45"/>
      <c r="F1173" s="47"/>
      <c r="G1173" s="45"/>
      <c r="H1173" s="101"/>
    </row>
    <row r="1174" spans="1:8" x14ac:dyDescent="0.25">
      <c r="A1174" s="4"/>
      <c r="B1174" s="40"/>
      <c r="C1174" s="40"/>
      <c r="D1174" s="43"/>
      <c r="E1174" s="45"/>
      <c r="F1174" s="47"/>
      <c r="G1174" s="45"/>
      <c r="H1174" s="101"/>
    </row>
    <row r="1175" spans="1:8" x14ac:dyDescent="0.25">
      <c r="A1175" s="4"/>
      <c r="B1175" s="40"/>
      <c r="C1175" s="40"/>
      <c r="D1175" s="43"/>
      <c r="E1175" s="45"/>
      <c r="F1175" s="47"/>
      <c r="G1175" s="45"/>
      <c r="H1175" s="101"/>
    </row>
    <row r="1176" spans="1:8" x14ac:dyDescent="0.25">
      <c r="A1176" s="4"/>
      <c r="B1176" s="40"/>
      <c r="C1176" s="40"/>
      <c r="D1176" s="43"/>
      <c r="E1176" s="45"/>
      <c r="F1176" s="47"/>
      <c r="G1176" s="45"/>
      <c r="H1176" s="101"/>
    </row>
    <row r="1177" spans="1:8" x14ac:dyDescent="0.25">
      <c r="A1177" s="4"/>
      <c r="B1177" s="40"/>
      <c r="C1177" s="40"/>
      <c r="D1177" s="43"/>
      <c r="E1177" s="45"/>
      <c r="F1177" s="47"/>
      <c r="G1177" s="45"/>
      <c r="H1177" s="101"/>
    </row>
    <row r="1178" spans="1:8" x14ac:dyDescent="0.25">
      <c r="A1178" s="4"/>
      <c r="B1178" s="40"/>
      <c r="C1178" s="40"/>
      <c r="D1178" s="43"/>
      <c r="E1178" s="45"/>
      <c r="F1178" s="47"/>
      <c r="G1178" s="45"/>
      <c r="H1178" s="101"/>
    </row>
    <row r="1179" spans="1:8" x14ac:dyDescent="0.25">
      <c r="A1179" s="4"/>
      <c r="B1179" s="40"/>
      <c r="C1179" s="40"/>
      <c r="D1179" s="43"/>
      <c r="E1179" s="45"/>
      <c r="F1179" s="47"/>
      <c r="G1179" s="45"/>
      <c r="H1179" s="101"/>
    </row>
    <row r="1180" spans="1:8" x14ac:dyDescent="0.25">
      <c r="A1180" s="4"/>
      <c r="B1180" s="40"/>
      <c r="C1180" s="40"/>
      <c r="D1180" s="43"/>
      <c r="E1180" s="45"/>
      <c r="F1180" s="47"/>
      <c r="G1180" s="45"/>
      <c r="H1180" s="101"/>
    </row>
    <row r="1181" spans="1:8" x14ac:dyDescent="0.25">
      <c r="A1181" s="4"/>
      <c r="B1181" s="40"/>
      <c r="C1181" s="40"/>
      <c r="D1181" s="43"/>
      <c r="E1181" s="45"/>
      <c r="F1181" s="47"/>
      <c r="G1181" s="45"/>
      <c r="H1181" s="101"/>
    </row>
    <row r="1182" spans="1:8" x14ac:dyDescent="0.25">
      <c r="A1182" s="4"/>
      <c r="B1182" s="40"/>
      <c r="C1182" s="40"/>
      <c r="D1182" s="43"/>
      <c r="E1182" s="45"/>
      <c r="F1182" s="47"/>
      <c r="G1182" s="45"/>
      <c r="H1182" s="101"/>
    </row>
    <row r="1183" spans="1:8" x14ac:dyDescent="0.25">
      <c r="A1183" s="4"/>
      <c r="B1183" s="40"/>
      <c r="C1183" s="40"/>
      <c r="D1183" s="43"/>
      <c r="E1183" s="45"/>
      <c r="F1183" s="47"/>
      <c r="G1183" s="45"/>
      <c r="H1183" s="101"/>
    </row>
    <row r="1184" spans="1:8" x14ac:dyDescent="0.25">
      <c r="A1184" s="4"/>
      <c r="B1184" s="40"/>
      <c r="C1184" s="40"/>
      <c r="D1184" s="43"/>
      <c r="E1184" s="45"/>
      <c r="F1184" s="47"/>
      <c r="G1184" s="45"/>
      <c r="H1184" s="101"/>
    </row>
    <row r="1185" spans="1:8" x14ac:dyDescent="0.25">
      <c r="A1185" s="4"/>
      <c r="B1185" s="40"/>
      <c r="C1185" s="40"/>
      <c r="D1185" s="43"/>
      <c r="E1185" s="45"/>
      <c r="F1185" s="47"/>
      <c r="G1185" s="45"/>
      <c r="H1185" s="101"/>
    </row>
    <row r="1186" spans="1:8" x14ac:dyDescent="0.25">
      <c r="A1186" s="4"/>
      <c r="B1186" s="40"/>
      <c r="C1186" s="40"/>
      <c r="D1186" s="43"/>
      <c r="E1186" s="45"/>
      <c r="F1186" s="47"/>
      <c r="G1186" s="45"/>
      <c r="H1186" s="101"/>
    </row>
    <row r="1187" spans="1:8" x14ac:dyDescent="0.25">
      <c r="A1187" s="4"/>
      <c r="B1187" s="40"/>
      <c r="C1187" s="40"/>
      <c r="D1187" s="43"/>
      <c r="E1187" s="45"/>
      <c r="F1187" s="47"/>
      <c r="G1187" s="45"/>
      <c r="H1187" s="101"/>
    </row>
    <row r="1188" spans="1:8" x14ac:dyDescent="0.25">
      <c r="A1188" s="4"/>
      <c r="B1188" s="40"/>
      <c r="C1188" s="40"/>
      <c r="D1188" s="43"/>
      <c r="E1188" s="45"/>
      <c r="F1188" s="47"/>
      <c r="G1188" s="45"/>
      <c r="H1188" s="101"/>
    </row>
    <row r="1189" spans="1:8" x14ac:dyDescent="0.25">
      <c r="A1189" s="4"/>
      <c r="B1189" s="40"/>
      <c r="C1189" s="40"/>
      <c r="D1189" s="43"/>
      <c r="E1189" s="45"/>
      <c r="F1189" s="47"/>
      <c r="G1189" s="45"/>
      <c r="H1189" s="101"/>
    </row>
    <row r="1190" spans="1:8" x14ac:dyDescent="0.25">
      <c r="A1190" s="4"/>
      <c r="B1190" s="40"/>
      <c r="C1190" s="40"/>
      <c r="D1190" s="43"/>
      <c r="E1190" s="45"/>
      <c r="F1190" s="47"/>
      <c r="G1190" s="45"/>
      <c r="H1190" s="101"/>
    </row>
    <row r="1191" spans="1:8" x14ac:dyDescent="0.25">
      <c r="A1191" s="4"/>
      <c r="B1191" s="40"/>
      <c r="C1191" s="40"/>
      <c r="D1191" s="43"/>
      <c r="E1191" s="45"/>
      <c r="F1191" s="47"/>
      <c r="G1191" s="45"/>
      <c r="H1191" s="101"/>
    </row>
    <row r="1192" spans="1:8" x14ac:dyDescent="0.25">
      <c r="A1192" s="4"/>
      <c r="B1192" s="40"/>
      <c r="C1192" s="40"/>
      <c r="D1192" s="43"/>
      <c r="E1192" s="45"/>
      <c r="F1192" s="47"/>
      <c r="G1192" s="45"/>
      <c r="H1192" s="101"/>
    </row>
    <row r="1193" spans="1:8" x14ac:dyDescent="0.25">
      <c r="A1193" s="4"/>
      <c r="B1193" s="40"/>
      <c r="C1193" s="40"/>
      <c r="D1193" s="43"/>
      <c r="E1193" s="45"/>
      <c r="F1193" s="47"/>
      <c r="G1193" s="45"/>
      <c r="H1193" s="101"/>
    </row>
    <row r="1194" spans="1:8" x14ac:dyDescent="0.25">
      <c r="A1194" s="4"/>
      <c r="B1194" s="40"/>
      <c r="C1194" s="40"/>
      <c r="D1194" s="43"/>
      <c r="E1194" s="45"/>
      <c r="F1194" s="47"/>
      <c r="G1194" s="45"/>
      <c r="H1194" s="101"/>
    </row>
    <row r="1195" spans="1:8" x14ac:dyDescent="0.25">
      <c r="A1195" s="4"/>
      <c r="B1195" s="40"/>
      <c r="C1195" s="40"/>
      <c r="D1195" s="43"/>
      <c r="E1195" s="45"/>
      <c r="F1195" s="47"/>
      <c r="G1195" s="45"/>
      <c r="H1195" s="101"/>
    </row>
    <row r="1196" spans="1:8" x14ac:dyDescent="0.25">
      <c r="A1196" s="4"/>
      <c r="B1196" s="40"/>
      <c r="C1196" s="40"/>
      <c r="D1196" s="43"/>
      <c r="E1196" s="45"/>
      <c r="F1196" s="47"/>
      <c r="G1196" s="45"/>
      <c r="H1196" s="101"/>
    </row>
    <row r="1197" spans="1:8" x14ac:dyDescent="0.25">
      <c r="A1197" s="4"/>
      <c r="B1197" s="40"/>
      <c r="C1197" s="40"/>
      <c r="D1197" s="43"/>
      <c r="E1197" s="45"/>
      <c r="F1197" s="47"/>
      <c r="G1197" s="45"/>
      <c r="H1197" s="101"/>
    </row>
    <row r="1198" spans="1:8" x14ac:dyDescent="0.25">
      <c r="A1198" s="4"/>
      <c r="B1198" s="40"/>
      <c r="C1198" s="40"/>
      <c r="D1198" s="43"/>
      <c r="E1198" s="45"/>
      <c r="F1198" s="47"/>
      <c r="G1198" s="45"/>
      <c r="H1198" s="101"/>
    </row>
    <row r="1199" spans="1:8" x14ac:dyDescent="0.25">
      <c r="A1199" s="4"/>
      <c r="B1199" s="40"/>
      <c r="C1199" s="40"/>
      <c r="D1199" s="43"/>
      <c r="E1199" s="45"/>
      <c r="F1199" s="47"/>
      <c r="G1199" s="45"/>
      <c r="H1199" s="101"/>
    </row>
    <row r="1200" spans="1:8" x14ac:dyDescent="0.25">
      <c r="A1200" s="4"/>
      <c r="B1200" s="40"/>
      <c r="C1200" s="40"/>
      <c r="D1200" s="43"/>
      <c r="E1200" s="45"/>
      <c r="F1200" s="47"/>
      <c r="G1200" s="45"/>
      <c r="H1200" s="101"/>
    </row>
    <row r="1201" spans="1:8" x14ac:dyDescent="0.25">
      <c r="A1201" s="4"/>
      <c r="B1201" s="40"/>
      <c r="C1201" s="40"/>
      <c r="D1201" s="43"/>
      <c r="E1201" s="45"/>
      <c r="F1201" s="47"/>
      <c r="G1201" s="45"/>
      <c r="H1201" s="101"/>
    </row>
    <row r="1202" spans="1:8" x14ac:dyDescent="0.25">
      <c r="A1202" s="4"/>
      <c r="B1202" s="40"/>
      <c r="C1202" s="40"/>
      <c r="D1202" s="43"/>
      <c r="E1202" s="45"/>
      <c r="F1202" s="47"/>
      <c r="G1202" s="45"/>
      <c r="H1202" s="101"/>
    </row>
    <row r="1203" spans="1:8" x14ac:dyDescent="0.25">
      <c r="A1203" s="4"/>
      <c r="B1203" s="40"/>
      <c r="C1203" s="40"/>
      <c r="D1203" s="43"/>
      <c r="E1203" s="45"/>
      <c r="F1203" s="47"/>
      <c r="G1203" s="45"/>
      <c r="H1203" s="101"/>
    </row>
    <row r="1204" spans="1:8" x14ac:dyDescent="0.25">
      <c r="A1204" s="4"/>
      <c r="B1204" s="40"/>
      <c r="C1204" s="40"/>
      <c r="D1204" s="43"/>
      <c r="E1204" s="45"/>
      <c r="F1204" s="47"/>
      <c r="G1204" s="45"/>
      <c r="H1204" s="101"/>
    </row>
    <row r="1205" spans="1:8" x14ac:dyDescent="0.25">
      <c r="A1205" s="4"/>
      <c r="B1205" s="40"/>
      <c r="C1205" s="40"/>
      <c r="D1205" s="43"/>
      <c r="E1205" s="45"/>
      <c r="F1205" s="47"/>
      <c r="G1205" s="45"/>
      <c r="H1205" s="101"/>
    </row>
    <row r="1206" spans="1:8" x14ac:dyDescent="0.25">
      <c r="A1206" s="4"/>
      <c r="B1206" s="40"/>
      <c r="C1206" s="40"/>
      <c r="D1206" s="43"/>
      <c r="E1206" s="45"/>
      <c r="F1206" s="47"/>
      <c r="G1206" s="45"/>
      <c r="H1206" s="101"/>
    </row>
    <row r="1207" spans="1:8" x14ac:dyDescent="0.25">
      <c r="A1207" s="4"/>
      <c r="B1207" s="40"/>
      <c r="C1207" s="40"/>
      <c r="D1207" s="43"/>
      <c r="E1207" s="45"/>
      <c r="F1207" s="47"/>
      <c r="G1207" s="45"/>
      <c r="H1207" s="101"/>
    </row>
    <row r="1208" spans="1:8" x14ac:dyDescent="0.25">
      <c r="A1208" s="4"/>
      <c r="B1208" s="40"/>
      <c r="C1208" s="40"/>
      <c r="D1208" s="43"/>
      <c r="E1208" s="45"/>
      <c r="F1208" s="47"/>
      <c r="G1208" s="45"/>
      <c r="H1208" s="101"/>
    </row>
    <row r="1209" spans="1:8" x14ac:dyDescent="0.25">
      <c r="A1209" s="4"/>
      <c r="B1209" s="40"/>
      <c r="C1209" s="40"/>
      <c r="D1209" s="43"/>
      <c r="E1209" s="45"/>
      <c r="F1209" s="47"/>
      <c r="G1209" s="45"/>
      <c r="H1209" s="101"/>
    </row>
    <row r="1210" spans="1:8" x14ac:dyDescent="0.25">
      <c r="A1210" s="4"/>
      <c r="B1210" s="40"/>
      <c r="C1210" s="40"/>
      <c r="D1210" s="43"/>
      <c r="E1210" s="45"/>
      <c r="F1210" s="47"/>
      <c r="G1210" s="45"/>
      <c r="H1210" s="101"/>
    </row>
    <row r="1211" spans="1:8" x14ac:dyDescent="0.25">
      <c r="A1211" s="4"/>
      <c r="B1211" s="40"/>
      <c r="C1211" s="40"/>
      <c r="D1211" s="43"/>
      <c r="E1211" s="45"/>
      <c r="F1211" s="47"/>
      <c r="G1211" s="45"/>
      <c r="H1211" s="101"/>
    </row>
    <row r="1212" spans="1:8" x14ac:dyDescent="0.25">
      <c r="A1212" s="4"/>
      <c r="B1212" s="40"/>
      <c r="C1212" s="40"/>
      <c r="D1212" s="43"/>
      <c r="E1212" s="45"/>
      <c r="F1212" s="47"/>
      <c r="G1212" s="45"/>
      <c r="H1212" s="101"/>
    </row>
  </sheetData>
  <sheetProtection insertRows="0" autoFilter="0"/>
  <sortState ref="A10:G42">
    <sortCondition ref="B10:B42"/>
  </sortState>
  <mergeCells count="15">
    <mergeCell ref="D2:G2"/>
    <mergeCell ref="A2:B2"/>
    <mergeCell ref="D1:G1"/>
    <mergeCell ref="A1:B1"/>
    <mergeCell ref="A8:H8"/>
    <mergeCell ref="D7:G7"/>
    <mergeCell ref="A7:B7"/>
    <mergeCell ref="D3:G3"/>
    <mergeCell ref="A3:B3"/>
    <mergeCell ref="D6:G6"/>
    <mergeCell ref="A6:B6"/>
    <mergeCell ref="D5:G5"/>
    <mergeCell ref="A5:B5"/>
    <mergeCell ref="D4:G4"/>
    <mergeCell ref="A4:B4"/>
  </mergeCells>
  <phoneticPr fontId="5" type="noConversion"/>
  <conditionalFormatting sqref="B10:C23 B35:C1087">
    <cfRule type="cellIs" dxfId="23" priority="3" operator="notBetween">
      <formula>#REF!</formula>
      <formula>#REF!</formula>
    </cfRule>
  </conditionalFormatting>
  <conditionalFormatting sqref="B24:C34">
    <cfRule type="cellIs" dxfId="22" priority="2" operator="notBetween">
      <formula>#REF!</formula>
      <formula>#REF!</formula>
    </cfRule>
  </conditionalFormatting>
  <conditionalFormatting sqref="B152:B1087">
    <cfRule type="cellIs" dxfId="21" priority="1" operator="notBetween">
      <formula>#REF!</formula>
      <formula>#REF!</formula>
    </cfRule>
  </conditionalFormatting>
  <printOptions horizontalCentered="1" verticalCentered="1"/>
  <pageMargins left="0.74803149606299213" right="0.27559055118110237" top="1.2204724409448819" bottom="0.78740157480314965" header="0.51181102362204722" footer="0.31496062992125984"/>
  <pageSetup paperSize="9" scale="55" orientation="portrait" horizontalDpi="1200" verticalDpi="1200" r:id="rId1"/>
  <headerFooter>
    <oddHeader>&amp;L&amp;"Calibri,Regular"&amp;K000000&amp;G&amp;C
&amp;"-,Negrito"&amp;22SANTA CASA DE MISERICORDIA DE SANTO AMARO</oddHeader>
    <oddFooter xml:space="preserve">&amp;L&amp;"Calibri,Regular"&amp;K000000&amp;A&amp;Cfl(s). &amp;P/&amp;N&amp;REmitido: &amp;D - &amp;T </oddFooter>
  </headerFooter>
  <colBreaks count="1" manualBreakCount="1">
    <brk id="8" max="1048575" man="1"/>
  </colBreaks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Planilha1!$A$1:$A$5</xm:f>
          </x14:formula1>
          <xm:sqref>E10:E1087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tabColor rgb="FF0000FF"/>
    <pageSetUpPr fitToPage="1"/>
  </sheetPr>
  <dimension ref="A1:L186"/>
  <sheetViews>
    <sheetView showZeros="0" topLeftCell="A4" zoomScalePageLayoutView="125" workbookViewId="0">
      <selection activeCell="F10" sqref="F10"/>
    </sheetView>
  </sheetViews>
  <sheetFormatPr defaultColWidth="11" defaultRowHeight="15.75" x14ac:dyDescent="0.25"/>
  <cols>
    <col min="1" max="1" width="7.125" style="36" customWidth="1"/>
    <col min="2" max="2" width="10.625" style="41" customWidth="1"/>
    <col min="3" max="3" width="15.625" style="41" customWidth="1"/>
    <col min="4" max="4" width="38.625" style="44" customWidth="1"/>
    <col min="5" max="5" width="26.625" style="78" customWidth="1"/>
    <col min="6" max="6" width="14.375" style="35" customWidth="1"/>
    <col min="7" max="7" width="15.625" style="78" customWidth="1"/>
    <col min="8" max="8" width="15.625" style="39" customWidth="1"/>
    <col min="12" max="12" width="16.625" style="36" bestFit="1" customWidth="1"/>
  </cols>
  <sheetData>
    <row r="1" spans="1:12" s="2" customFormat="1" ht="21.95" customHeight="1" x14ac:dyDescent="0.25">
      <c r="A1" s="244" t="s">
        <v>34</v>
      </c>
      <c r="B1" s="244"/>
      <c r="C1" s="162"/>
      <c r="D1" s="245" t="str">
        <f>+Inicio!B1</f>
        <v>SECRETARIA DE ESTADO DA SAÚDE DE SÃO PAULO</v>
      </c>
      <c r="E1" s="245"/>
      <c r="F1" s="245"/>
      <c r="G1" s="245"/>
      <c r="H1" s="18"/>
      <c r="L1" s="36"/>
    </row>
    <row r="2" spans="1:12" s="2" customFormat="1" ht="21.95" customHeight="1" x14ac:dyDescent="0.25">
      <c r="A2" s="244" t="s">
        <v>23</v>
      </c>
      <c r="B2" s="244"/>
      <c r="C2" s="162"/>
      <c r="D2" s="245" t="str">
        <f>+Inicio!B28</f>
        <v>Subvenção - Custeio</v>
      </c>
      <c r="E2" s="245"/>
      <c r="F2" s="245"/>
      <c r="G2" s="245"/>
      <c r="H2" s="18"/>
      <c r="L2" s="36"/>
    </row>
    <row r="3" spans="1:12" s="2" customFormat="1" ht="21.95" customHeight="1" x14ac:dyDescent="0.25">
      <c r="A3" s="244" t="s">
        <v>35</v>
      </c>
      <c r="B3" s="244"/>
      <c r="C3" s="162"/>
      <c r="D3" s="245" t="str">
        <f>+Inicio!B25</f>
        <v>16.646 de 11/01/2018 decreto no. 63.152 de 15/01/2018</v>
      </c>
      <c r="E3" s="245"/>
      <c r="F3" s="245"/>
      <c r="G3" s="245"/>
      <c r="H3" s="18"/>
      <c r="L3" s="36"/>
    </row>
    <row r="4" spans="1:12" ht="86.1" customHeight="1" x14ac:dyDescent="0.25">
      <c r="A4" s="244" t="s">
        <v>36</v>
      </c>
      <c r="B4" s="244"/>
      <c r="C4" s="162"/>
      <c r="D4" s="245" t="str">
        <f>+Inicio!B24</f>
        <v>Contribuição para o desenvolv. de uma Rede Hospitalar de referência na Região, capaz de prestar servs. de saúde de qualidade e resolutivos, de média e de alta complex., que atendam às necessid. e demandas da pop., em especial aquelas encaminhadas pelo setor de regulação do acesso e integrar-se à rede de atenção à saúde do Estado, mediante a transf. de recursos financ. destinados às despesas de Apoio Financeiro Geral Custeio - Aquisição de Mat. de Consumo e Prest. de Servs.</v>
      </c>
      <c r="E4" s="245"/>
      <c r="F4" s="245"/>
      <c r="G4" s="245"/>
    </row>
    <row r="5" spans="1:12" ht="21.95" customHeight="1" x14ac:dyDescent="0.25">
      <c r="A5" s="244" t="s">
        <v>127</v>
      </c>
      <c r="B5" s="244"/>
      <c r="C5" s="162"/>
      <c r="D5" s="245" t="str">
        <f>+Inicio!B3</f>
        <v>Santa Casa de Misericórdia de Santo Amaro</v>
      </c>
      <c r="E5" s="245"/>
      <c r="F5" s="245"/>
      <c r="G5" s="245"/>
    </row>
    <row r="6" spans="1:12" ht="21.95" customHeight="1" x14ac:dyDescent="0.25">
      <c r="A6" s="244" t="s">
        <v>2</v>
      </c>
      <c r="B6" s="244"/>
      <c r="C6" s="162"/>
      <c r="D6" s="245" t="str">
        <f>CONCATENATE(Inicio!B5," - ",Inicio!B6," - ",Inicio!B7)</f>
        <v>Rua Isabel Schmidt 59 - São Paulo - 04743-030</v>
      </c>
      <c r="E6" s="245"/>
      <c r="F6" s="245"/>
      <c r="G6" s="245"/>
    </row>
    <row r="7" spans="1:12" ht="29.25" customHeight="1" x14ac:dyDescent="0.25">
      <c r="A7" s="244" t="s">
        <v>30</v>
      </c>
      <c r="B7" s="244"/>
      <c r="C7" s="162"/>
      <c r="D7" s="245" t="str">
        <f>+Inicio!B8</f>
        <v>Roberto Magno Leite Pereira</v>
      </c>
      <c r="E7" s="245"/>
      <c r="F7" s="245"/>
      <c r="G7" s="245"/>
    </row>
    <row r="8" spans="1:12" s="2" customFormat="1" ht="20.100000000000001" customHeight="1" x14ac:dyDescent="0.25">
      <c r="A8" s="272" t="s">
        <v>129</v>
      </c>
      <c r="B8" s="273"/>
      <c r="C8" s="273"/>
      <c r="D8" s="273"/>
      <c r="E8" s="273"/>
      <c r="F8" s="273"/>
      <c r="G8" s="273"/>
      <c r="H8" s="274"/>
      <c r="L8" s="36"/>
    </row>
    <row r="9" spans="1:12" ht="42.95" customHeight="1" thickBot="1" x14ac:dyDescent="0.3">
      <c r="A9" s="164" t="s">
        <v>38</v>
      </c>
      <c r="B9" s="165" t="s">
        <v>434</v>
      </c>
      <c r="C9" s="165" t="s">
        <v>436</v>
      </c>
      <c r="D9" s="166" t="s">
        <v>435</v>
      </c>
      <c r="E9" s="164" t="s">
        <v>40</v>
      </c>
      <c r="F9" s="167" t="s">
        <v>41</v>
      </c>
      <c r="G9" s="164" t="s">
        <v>42</v>
      </c>
      <c r="H9" s="168" t="s">
        <v>43</v>
      </c>
      <c r="L9" s="48"/>
    </row>
    <row r="10" spans="1:12" s="2" customFormat="1" ht="24.95" customHeight="1" thickTop="1" x14ac:dyDescent="0.25">
      <c r="A10" s="68"/>
      <c r="B10" s="53"/>
      <c r="C10" s="53"/>
      <c r="D10" s="54"/>
      <c r="E10" s="68"/>
      <c r="F10" s="69"/>
      <c r="G10" s="54"/>
      <c r="H10" s="53"/>
      <c r="L10" s="49"/>
    </row>
    <row r="11" spans="1:12" s="2" customFormat="1" ht="24.95" customHeight="1" x14ac:dyDescent="0.25">
      <c r="A11" s="66"/>
      <c r="B11" s="53"/>
      <c r="C11" s="53"/>
      <c r="D11" s="67"/>
      <c r="E11" s="68"/>
      <c r="F11" s="62"/>
      <c r="G11" s="67"/>
      <c r="H11" s="53"/>
      <c r="L11" s="36"/>
    </row>
    <row r="12" spans="1:12" s="2" customFormat="1" ht="24.95" customHeight="1" x14ac:dyDescent="0.25">
      <c r="A12" s="66"/>
      <c r="B12" s="53"/>
      <c r="C12" s="53"/>
      <c r="D12" s="67"/>
      <c r="E12" s="68"/>
      <c r="F12" s="62"/>
      <c r="G12" s="67"/>
      <c r="H12" s="53"/>
      <c r="L12" s="36"/>
    </row>
    <row r="13" spans="1:12" s="2" customFormat="1" ht="24.95" customHeight="1" x14ac:dyDescent="0.25">
      <c r="A13" s="66"/>
      <c r="B13" s="53"/>
      <c r="C13" s="53"/>
      <c r="D13" s="67"/>
      <c r="E13" s="68"/>
      <c r="F13" s="62"/>
      <c r="G13" s="67"/>
      <c r="H13" s="53"/>
      <c r="L13" s="36"/>
    </row>
    <row r="14" spans="1:12" s="2" customFormat="1" ht="24.95" customHeight="1" x14ac:dyDescent="0.25">
      <c r="A14" s="66"/>
      <c r="B14" s="53"/>
      <c r="C14" s="53"/>
      <c r="D14" s="67"/>
      <c r="E14" s="68"/>
      <c r="F14" s="62"/>
      <c r="G14" s="67"/>
      <c r="H14" s="53"/>
      <c r="L14" s="36"/>
    </row>
    <row r="15" spans="1:12" s="2" customFormat="1" ht="24.95" customHeight="1" x14ac:dyDescent="0.25">
      <c r="A15" s="66"/>
      <c r="B15" s="53"/>
      <c r="C15" s="53"/>
      <c r="D15" s="67"/>
      <c r="E15" s="68"/>
      <c r="F15" s="62"/>
      <c r="G15" s="67"/>
      <c r="H15" s="53"/>
      <c r="L15" s="36"/>
    </row>
    <row r="16" spans="1:12" s="2" customFormat="1" ht="24.95" customHeight="1" x14ac:dyDescent="0.25">
      <c r="A16" s="66"/>
      <c r="B16" s="53"/>
      <c r="C16" s="53"/>
      <c r="D16" s="67"/>
      <c r="E16" s="68"/>
      <c r="F16" s="62"/>
      <c r="G16" s="67"/>
      <c r="H16" s="53"/>
      <c r="L16" s="36"/>
    </row>
    <row r="17" spans="1:12" s="2" customFormat="1" ht="24.95" customHeight="1" x14ac:dyDescent="0.25">
      <c r="A17" s="66"/>
      <c r="B17" s="53"/>
      <c r="C17" s="53"/>
      <c r="D17" s="67"/>
      <c r="E17" s="68"/>
      <c r="F17" s="62"/>
      <c r="G17" s="67"/>
      <c r="H17" s="53"/>
      <c r="L17" s="36"/>
    </row>
    <row r="18" spans="1:12" s="2" customFormat="1" ht="24.95" customHeight="1" x14ac:dyDescent="0.25">
      <c r="A18" s="66"/>
      <c r="B18" s="53"/>
      <c r="C18" s="53"/>
      <c r="D18" s="67"/>
      <c r="E18" s="68"/>
      <c r="F18" s="62"/>
      <c r="G18" s="67"/>
      <c r="H18" s="53"/>
      <c r="L18" s="36"/>
    </row>
    <row r="19" spans="1:12" s="2" customFormat="1" ht="24.95" customHeight="1" x14ac:dyDescent="0.25">
      <c r="A19" s="66"/>
      <c r="B19" s="53"/>
      <c r="C19" s="53"/>
      <c r="D19" s="67"/>
      <c r="E19" s="68"/>
      <c r="F19" s="62"/>
      <c r="G19" s="67"/>
      <c r="H19" s="53"/>
      <c r="L19" s="36"/>
    </row>
    <row r="20" spans="1:12" s="2" customFormat="1" ht="24.95" customHeight="1" x14ac:dyDescent="0.25">
      <c r="A20" s="66"/>
      <c r="B20" s="53"/>
      <c r="C20" s="53"/>
      <c r="D20" s="67"/>
      <c r="E20" s="68"/>
      <c r="F20" s="62"/>
      <c r="G20" s="67"/>
      <c r="H20" s="53"/>
      <c r="L20" s="36"/>
    </row>
    <row r="21" spans="1:12" s="2" customFormat="1" ht="24.95" customHeight="1" x14ac:dyDescent="0.25">
      <c r="A21" s="66"/>
      <c r="B21" s="53"/>
      <c r="C21" s="53"/>
      <c r="D21" s="67"/>
      <c r="E21" s="68"/>
      <c r="F21" s="62"/>
      <c r="G21" s="67"/>
      <c r="H21" s="53"/>
      <c r="L21" s="36"/>
    </row>
    <row r="22" spans="1:12" s="2" customFormat="1" ht="24.95" customHeight="1" x14ac:dyDescent="0.25">
      <c r="A22" s="66"/>
      <c r="B22" s="53"/>
      <c r="C22" s="53"/>
      <c r="D22" s="67"/>
      <c r="E22" s="68"/>
      <c r="F22" s="62"/>
      <c r="G22" s="67"/>
      <c r="H22" s="53"/>
      <c r="L22" s="36"/>
    </row>
    <row r="23" spans="1:12" s="2" customFormat="1" ht="24.95" customHeight="1" x14ac:dyDescent="0.25">
      <c r="A23" s="66"/>
      <c r="B23" s="53"/>
      <c r="C23" s="53"/>
      <c r="D23" s="67"/>
      <c r="E23" s="68"/>
      <c r="F23" s="62"/>
      <c r="G23" s="67"/>
      <c r="H23" s="53"/>
      <c r="L23" s="36"/>
    </row>
    <row r="24" spans="1:12" s="2" customFormat="1" ht="24.95" customHeight="1" x14ac:dyDescent="0.25">
      <c r="A24" s="66"/>
      <c r="B24" s="53"/>
      <c r="C24" s="53"/>
      <c r="D24" s="67"/>
      <c r="E24" s="68"/>
      <c r="F24" s="62"/>
      <c r="G24" s="67"/>
      <c r="H24" s="53"/>
      <c r="L24" s="36"/>
    </row>
    <row r="25" spans="1:12" s="2" customFormat="1" ht="24.95" customHeight="1" x14ac:dyDescent="0.25">
      <c r="A25" s="66"/>
      <c r="B25" s="53"/>
      <c r="C25" s="53"/>
      <c r="D25" s="67"/>
      <c r="E25" s="68"/>
      <c r="F25" s="62"/>
      <c r="G25" s="67"/>
      <c r="H25" s="53"/>
      <c r="L25" s="36"/>
    </row>
    <row r="26" spans="1:12" s="2" customFormat="1" ht="24.95" customHeight="1" x14ac:dyDescent="0.25">
      <c r="A26" s="66"/>
      <c r="B26" s="53"/>
      <c r="C26" s="53"/>
      <c r="D26" s="67"/>
      <c r="E26" s="68"/>
      <c r="F26" s="62"/>
      <c r="G26" s="67"/>
      <c r="H26" s="53"/>
      <c r="L26" s="36"/>
    </row>
    <row r="27" spans="1:12" s="2" customFormat="1" ht="24.95" customHeight="1" x14ac:dyDescent="0.25">
      <c r="A27" s="66"/>
      <c r="B27" s="53"/>
      <c r="C27" s="53"/>
      <c r="D27" s="67"/>
      <c r="E27" s="68"/>
      <c r="F27" s="62"/>
      <c r="G27" s="67"/>
      <c r="H27" s="53"/>
      <c r="L27" s="36"/>
    </row>
    <row r="28" spans="1:12" s="2" customFormat="1" ht="24.95" customHeight="1" x14ac:dyDescent="0.25">
      <c r="A28" s="66"/>
      <c r="B28" s="53"/>
      <c r="C28" s="53"/>
      <c r="D28" s="67"/>
      <c r="E28" s="68"/>
      <c r="F28" s="62"/>
      <c r="G28" s="67"/>
      <c r="H28" s="53"/>
      <c r="L28" s="36"/>
    </row>
    <row r="29" spans="1:12" s="2" customFormat="1" ht="24.95" customHeight="1" x14ac:dyDescent="0.25">
      <c r="A29" s="66"/>
      <c r="B29" s="53"/>
      <c r="C29" s="53"/>
      <c r="D29" s="67"/>
      <c r="E29" s="68"/>
      <c r="F29" s="62"/>
      <c r="G29" s="67"/>
      <c r="H29" s="53"/>
      <c r="L29" s="36"/>
    </row>
    <row r="30" spans="1:12" s="2" customFormat="1" ht="24.95" customHeight="1" x14ac:dyDescent="0.25">
      <c r="A30" s="66"/>
      <c r="B30" s="53"/>
      <c r="C30" s="53"/>
      <c r="D30" s="67"/>
      <c r="E30" s="68"/>
      <c r="F30" s="62"/>
      <c r="G30" s="67"/>
      <c r="H30" s="53"/>
      <c r="L30" s="36"/>
    </row>
    <row r="31" spans="1:12" s="2" customFormat="1" ht="24.95" customHeight="1" x14ac:dyDescent="0.25">
      <c r="A31" s="66"/>
      <c r="B31" s="53"/>
      <c r="C31" s="53"/>
      <c r="D31" s="67"/>
      <c r="E31" s="68"/>
      <c r="F31" s="62"/>
      <c r="G31" s="67"/>
      <c r="H31" s="53"/>
      <c r="L31" s="36"/>
    </row>
    <row r="32" spans="1:12" s="2" customFormat="1" ht="24.95" customHeight="1" x14ac:dyDescent="0.25">
      <c r="A32" s="66"/>
      <c r="B32" s="53"/>
      <c r="C32" s="53"/>
      <c r="D32" s="67"/>
      <c r="E32" s="68"/>
      <c r="F32" s="62"/>
      <c r="G32" s="67"/>
      <c r="H32" s="53"/>
      <c r="L32" s="36"/>
    </row>
    <row r="33" spans="1:12" s="2" customFormat="1" ht="24.95" customHeight="1" x14ac:dyDescent="0.25">
      <c r="A33" s="66"/>
      <c r="B33" s="53"/>
      <c r="C33" s="53"/>
      <c r="D33" s="67"/>
      <c r="E33" s="68"/>
      <c r="F33" s="62"/>
      <c r="G33" s="67"/>
      <c r="H33" s="53"/>
      <c r="L33" s="36"/>
    </row>
    <row r="34" spans="1:12" s="2" customFormat="1" ht="24.95" customHeight="1" x14ac:dyDescent="0.25">
      <c r="A34" s="66"/>
      <c r="B34" s="53"/>
      <c r="C34" s="53"/>
      <c r="D34" s="67"/>
      <c r="E34" s="68"/>
      <c r="F34" s="62"/>
      <c r="G34" s="67"/>
      <c r="H34" s="53"/>
      <c r="L34" s="36"/>
    </row>
    <row r="35" spans="1:12" s="2" customFormat="1" ht="24.95" customHeight="1" x14ac:dyDescent="0.25">
      <c r="A35" s="66"/>
      <c r="B35" s="53"/>
      <c r="C35" s="53"/>
      <c r="D35" s="67"/>
      <c r="E35" s="68"/>
      <c r="F35" s="62"/>
      <c r="G35" s="67"/>
      <c r="H35" s="53"/>
      <c r="L35" s="36"/>
    </row>
    <row r="36" spans="1:12" s="2" customFormat="1" ht="24.95" customHeight="1" x14ac:dyDescent="0.25">
      <c r="A36" s="66"/>
      <c r="B36" s="53"/>
      <c r="C36" s="53"/>
      <c r="D36" s="67"/>
      <c r="E36" s="68"/>
      <c r="F36" s="62"/>
      <c r="G36" s="67"/>
      <c r="H36" s="53"/>
      <c r="L36" s="36"/>
    </row>
    <row r="37" spans="1:12" s="2" customFormat="1" ht="24.95" customHeight="1" x14ac:dyDescent="0.25">
      <c r="A37" s="66"/>
      <c r="B37" s="53"/>
      <c r="C37" s="53"/>
      <c r="D37" s="67"/>
      <c r="E37" s="68"/>
      <c r="F37" s="62"/>
      <c r="G37" s="67"/>
      <c r="H37" s="53"/>
      <c r="L37" s="36"/>
    </row>
    <row r="38" spans="1:12" s="2" customFormat="1" ht="24.95" customHeight="1" x14ac:dyDescent="0.25">
      <c r="A38" s="66"/>
      <c r="B38" s="53"/>
      <c r="C38" s="53"/>
      <c r="D38" s="67"/>
      <c r="E38" s="68"/>
      <c r="F38" s="62"/>
      <c r="G38" s="67"/>
      <c r="H38" s="53"/>
      <c r="L38" s="36"/>
    </row>
    <row r="39" spans="1:12" s="2" customFormat="1" ht="24.95" customHeight="1" x14ac:dyDescent="0.25">
      <c r="A39" s="66"/>
      <c r="B39" s="53"/>
      <c r="C39" s="53"/>
      <c r="D39" s="67"/>
      <c r="E39" s="68"/>
      <c r="F39" s="62"/>
      <c r="G39" s="67"/>
      <c r="H39" s="53"/>
      <c r="L39" s="36"/>
    </row>
    <row r="40" spans="1:12" s="2" customFormat="1" ht="24.95" customHeight="1" x14ac:dyDescent="0.25">
      <c r="A40" s="66"/>
      <c r="B40" s="53"/>
      <c r="C40" s="53"/>
      <c r="D40" s="67"/>
      <c r="E40" s="68"/>
      <c r="F40" s="62"/>
      <c r="G40" s="67"/>
      <c r="H40" s="53"/>
      <c r="L40" s="36"/>
    </row>
    <row r="41" spans="1:12" s="2" customFormat="1" ht="24.95" customHeight="1" x14ac:dyDescent="0.25">
      <c r="A41" s="66"/>
      <c r="B41" s="53"/>
      <c r="C41" s="53"/>
      <c r="D41" s="67"/>
      <c r="E41" s="68"/>
      <c r="F41" s="62"/>
      <c r="G41" s="67"/>
      <c r="H41" s="53"/>
      <c r="L41" s="36"/>
    </row>
    <row r="42" spans="1:12" s="2" customFormat="1" ht="24.95" customHeight="1" x14ac:dyDescent="0.25">
      <c r="A42" s="66"/>
      <c r="B42" s="53"/>
      <c r="C42" s="53"/>
      <c r="D42" s="67"/>
      <c r="E42" s="68"/>
      <c r="F42" s="62"/>
      <c r="G42" s="67"/>
      <c r="H42" s="53"/>
      <c r="L42" s="36"/>
    </row>
    <row r="43" spans="1:12" s="2" customFormat="1" ht="24.95" customHeight="1" x14ac:dyDescent="0.25">
      <c r="A43" s="66"/>
      <c r="B43" s="53"/>
      <c r="C43" s="53"/>
      <c r="D43" s="67"/>
      <c r="E43" s="68"/>
      <c r="F43" s="62"/>
      <c r="G43" s="67"/>
      <c r="H43" s="53"/>
      <c r="L43" s="36"/>
    </row>
    <row r="44" spans="1:12" s="2" customFormat="1" ht="24.95" customHeight="1" x14ac:dyDescent="0.25">
      <c r="A44" s="66"/>
      <c r="B44" s="53"/>
      <c r="C44" s="53"/>
      <c r="D44" s="67"/>
      <c r="E44" s="68"/>
      <c r="F44" s="62"/>
      <c r="G44" s="67"/>
      <c r="H44" s="53"/>
      <c r="L44" s="36"/>
    </row>
    <row r="45" spans="1:12" s="2" customFormat="1" ht="24.95" customHeight="1" x14ac:dyDescent="0.25">
      <c r="A45" s="66"/>
      <c r="B45" s="53"/>
      <c r="C45" s="53"/>
      <c r="D45" s="67"/>
      <c r="E45" s="68"/>
      <c r="F45" s="62"/>
      <c r="G45" s="67"/>
      <c r="H45" s="53"/>
      <c r="L45" s="36"/>
    </row>
    <row r="46" spans="1:12" s="2" customFormat="1" ht="24.95" customHeight="1" x14ac:dyDescent="0.25">
      <c r="A46" s="66"/>
      <c r="B46" s="53"/>
      <c r="C46" s="53"/>
      <c r="D46" s="67"/>
      <c r="E46" s="68"/>
      <c r="F46" s="62"/>
      <c r="G46" s="67"/>
      <c r="H46" s="53"/>
      <c r="L46" s="36"/>
    </row>
    <row r="47" spans="1:12" s="2" customFormat="1" ht="24.95" customHeight="1" x14ac:dyDescent="0.25">
      <c r="A47" s="66"/>
      <c r="B47" s="53"/>
      <c r="C47" s="53"/>
      <c r="D47" s="67"/>
      <c r="E47" s="68"/>
      <c r="F47" s="62"/>
      <c r="G47" s="67"/>
      <c r="H47" s="53"/>
      <c r="L47" s="36"/>
    </row>
    <row r="48" spans="1:12" s="2" customFormat="1" ht="24.95" customHeight="1" x14ac:dyDescent="0.25">
      <c r="A48" s="66"/>
      <c r="B48" s="53"/>
      <c r="C48" s="53"/>
      <c r="D48" s="67"/>
      <c r="E48" s="68"/>
      <c r="F48" s="62"/>
      <c r="G48" s="67"/>
      <c r="H48" s="53"/>
      <c r="L48" s="36"/>
    </row>
    <row r="49" spans="1:12" s="2" customFormat="1" ht="24.95" customHeight="1" x14ac:dyDescent="0.25">
      <c r="A49" s="66"/>
      <c r="B49" s="53"/>
      <c r="C49" s="53"/>
      <c r="D49" s="67"/>
      <c r="E49" s="68"/>
      <c r="F49" s="62"/>
      <c r="G49" s="67"/>
      <c r="H49" s="53"/>
      <c r="L49" s="36"/>
    </row>
    <row r="50" spans="1:12" s="2" customFormat="1" ht="24.95" customHeight="1" x14ac:dyDescent="0.25">
      <c r="A50" s="66"/>
      <c r="B50" s="53"/>
      <c r="C50" s="53"/>
      <c r="D50" s="67"/>
      <c r="E50" s="68"/>
      <c r="F50" s="62"/>
      <c r="G50" s="67"/>
      <c r="H50" s="53"/>
      <c r="L50" s="36"/>
    </row>
    <row r="51" spans="1:12" s="2" customFormat="1" ht="24.95" customHeight="1" x14ac:dyDescent="0.25">
      <c r="A51" s="66"/>
      <c r="B51" s="53"/>
      <c r="C51" s="53"/>
      <c r="D51" s="67"/>
      <c r="E51" s="68"/>
      <c r="F51" s="62"/>
      <c r="G51" s="67"/>
      <c r="H51" s="53"/>
      <c r="L51" s="36"/>
    </row>
    <row r="52" spans="1:12" s="2" customFormat="1" ht="24.95" customHeight="1" x14ac:dyDescent="0.25">
      <c r="A52" s="66"/>
      <c r="B52" s="53"/>
      <c r="C52" s="53"/>
      <c r="D52" s="67"/>
      <c r="E52" s="68"/>
      <c r="F52" s="62"/>
      <c r="G52" s="67"/>
      <c r="H52" s="53"/>
      <c r="L52" s="36"/>
    </row>
    <row r="53" spans="1:12" s="2" customFormat="1" ht="24.95" customHeight="1" x14ac:dyDescent="0.25">
      <c r="A53" s="66"/>
      <c r="B53" s="53"/>
      <c r="C53" s="53"/>
      <c r="D53" s="67"/>
      <c r="E53" s="68"/>
      <c r="F53" s="62"/>
      <c r="G53" s="67"/>
      <c r="H53" s="53"/>
      <c r="L53" s="36"/>
    </row>
    <row r="54" spans="1:12" s="2" customFormat="1" ht="24.95" customHeight="1" x14ac:dyDescent="0.25">
      <c r="A54" s="66"/>
      <c r="B54" s="53"/>
      <c r="C54" s="53"/>
      <c r="D54" s="67"/>
      <c r="E54" s="68"/>
      <c r="F54" s="62"/>
      <c r="G54" s="67"/>
      <c r="H54" s="53"/>
      <c r="L54" s="36"/>
    </row>
    <row r="55" spans="1:12" s="2" customFormat="1" ht="24.95" customHeight="1" x14ac:dyDescent="0.25">
      <c r="A55" s="66"/>
      <c r="B55" s="53"/>
      <c r="C55" s="53"/>
      <c r="D55" s="67"/>
      <c r="E55" s="68"/>
      <c r="F55" s="62"/>
      <c r="G55" s="67"/>
      <c r="H55" s="53"/>
      <c r="L55" s="36"/>
    </row>
    <row r="56" spans="1:12" s="2" customFormat="1" ht="24.95" customHeight="1" x14ac:dyDescent="0.25">
      <c r="A56" s="66"/>
      <c r="B56" s="53"/>
      <c r="C56" s="53"/>
      <c r="D56" s="67"/>
      <c r="E56" s="68"/>
      <c r="F56" s="62"/>
      <c r="G56" s="67"/>
      <c r="H56" s="53"/>
      <c r="L56" s="36"/>
    </row>
    <row r="57" spans="1:12" s="2" customFormat="1" ht="24.95" customHeight="1" x14ac:dyDescent="0.25">
      <c r="A57" s="66"/>
      <c r="B57" s="53"/>
      <c r="C57" s="53"/>
      <c r="D57" s="67"/>
      <c r="E57" s="68"/>
      <c r="F57" s="62"/>
      <c r="G57" s="67"/>
      <c r="H57" s="53"/>
      <c r="L57" s="36"/>
    </row>
    <row r="58" spans="1:12" s="2" customFormat="1" ht="24.95" customHeight="1" x14ac:dyDescent="0.25">
      <c r="A58" s="66"/>
      <c r="B58" s="53"/>
      <c r="C58" s="53"/>
      <c r="D58" s="67"/>
      <c r="E58" s="68"/>
      <c r="F58" s="62"/>
      <c r="G58" s="67"/>
      <c r="H58" s="53"/>
      <c r="L58" s="36"/>
    </row>
    <row r="59" spans="1:12" s="2" customFormat="1" ht="24.95" customHeight="1" x14ac:dyDescent="0.25">
      <c r="A59" s="66"/>
      <c r="B59" s="53"/>
      <c r="C59" s="53"/>
      <c r="D59" s="67"/>
      <c r="E59" s="68"/>
      <c r="F59" s="62"/>
      <c r="G59" s="67"/>
      <c r="H59" s="53"/>
      <c r="L59" s="36"/>
    </row>
    <row r="60" spans="1:12" s="2" customFormat="1" ht="24.95" customHeight="1" x14ac:dyDescent="0.25">
      <c r="A60" s="66"/>
      <c r="B60" s="53"/>
      <c r="C60" s="53"/>
      <c r="D60" s="67"/>
      <c r="E60" s="68"/>
      <c r="F60" s="62"/>
      <c r="G60" s="67"/>
      <c r="H60" s="53"/>
      <c r="L60" s="36"/>
    </row>
    <row r="61" spans="1:12" s="2" customFormat="1" ht="24.95" customHeight="1" x14ac:dyDescent="0.25">
      <c r="A61" s="66"/>
      <c r="B61" s="53"/>
      <c r="C61" s="53"/>
      <c r="D61" s="67"/>
      <c r="E61" s="68"/>
      <c r="F61" s="62"/>
      <c r="G61" s="67"/>
      <c r="H61" s="53"/>
      <c r="L61" s="36"/>
    </row>
    <row r="62" spans="1:12" s="2" customFormat="1" ht="24.95" customHeight="1" x14ac:dyDescent="0.25">
      <c r="A62" s="271"/>
      <c r="B62" s="271"/>
      <c r="C62" s="271"/>
      <c r="D62" s="271"/>
      <c r="E62" s="271"/>
      <c r="F62" s="271"/>
      <c r="G62" s="271"/>
      <c r="H62" s="271"/>
      <c r="L62" s="36"/>
    </row>
    <row r="63" spans="1:12" x14ac:dyDescent="0.25">
      <c r="A63" s="4"/>
      <c r="B63" s="40"/>
      <c r="C63" s="40"/>
      <c r="D63" s="43"/>
      <c r="E63" s="45"/>
      <c r="F63" s="47"/>
      <c r="G63" s="45"/>
      <c r="H63" s="38"/>
    </row>
    <row r="64" spans="1:12" x14ac:dyDescent="0.25">
      <c r="A64" s="4"/>
      <c r="B64" s="40"/>
      <c r="C64" s="40"/>
      <c r="D64" s="43"/>
      <c r="E64" s="45"/>
      <c r="F64" s="47"/>
      <c r="G64" s="45"/>
      <c r="H64" s="38"/>
    </row>
    <row r="65" spans="1:8" x14ac:dyDescent="0.25">
      <c r="A65" s="4"/>
      <c r="B65" s="40"/>
      <c r="C65" s="40"/>
      <c r="D65" s="43"/>
      <c r="E65" s="45"/>
      <c r="F65" s="47"/>
      <c r="G65" s="45"/>
      <c r="H65" s="38"/>
    </row>
    <row r="66" spans="1:8" x14ac:dyDescent="0.25">
      <c r="A66" s="4"/>
      <c r="B66" s="40"/>
      <c r="C66" s="40"/>
      <c r="D66" s="43"/>
      <c r="E66" s="45"/>
      <c r="F66" s="47"/>
      <c r="G66" s="45"/>
      <c r="H66" s="38"/>
    </row>
    <row r="67" spans="1:8" x14ac:dyDescent="0.25">
      <c r="A67" s="4"/>
      <c r="B67" s="40"/>
      <c r="C67" s="40"/>
      <c r="D67" s="43"/>
      <c r="E67" s="45"/>
      <c r="F67" s="47"/>
      <c r="G67" s="45"/>
      <c r="H67" s="38"/>
    </row>
    <row r="68" spans="1:8" x14ac:dyDescent="0.25">
      <c r="A68" s="4"/>
      <c r="B68" s="40"/>
      <c r="C68" s="40"/>
      <c r="D68" s="43"/>
      <c r="E68" s="45"/>
      <c r="F68" s="47"/>
      <c r="G68" s="45"/>
      <c r="H68" s="38"/>
    </row>
    <row r="69" spans="1:8" x14ac:dyDescent="0.25">
      <c r="A69" s="4"/>
      <c r="B69" s="40"/>
      <c r="C69" s="40"/>
      <c r="D69" s="43"/>
      <c r="E69" s="45"/>
      <c r="F69" s="47"/>
      <c r="G69" s="45"/>
      <c r="H69" s="38"/>
    </row>
    <row r="70" spans="1:8" x14ac:dyDescent="0.25">
      <c r="A70" s="4"/>
      <c r="B70" s="40"/>
      <c r="C70" s="40"/>
      <c r="D70" s="43"/>
      <c r="E70" s="45"/>
      <c r="F70" s="47"/>
      <c r="G70" s="45"/>
      <c r="H70" s="38"/>
    </row>
    <row r="71" spans="1:8" x14ac:dyDescent="0.25">
      <c r="A71" s="4"/>
      <c r="B71" s="40"/>
      <c r="C71" s="40"/>
      <c r="D71" s="43"/>
      <c r="E71" s="45"/>
      <c r="F71" s="47"/>
      <c r="G71" s="45"/>
      <c r="H71" s="38"/>
    </row>
    <row r="72" spans="1:8" x14ac:dyDescent="0.25">
      <c r="A72" s="4"/>
      <c r="B72" s="40"/>
      <c r="C72" s="40"/>
      <c r="D72" s="43"/>
      <c r="E72" s="45"/>
      <c r="F72" s="47"/>
      <c r="G72" s="45"/>
      <c r="H72" s="38"/>
    </row>
    <row r="73" spans="1:8" x14ac:dyDescent="0.25">
      <c r="A73" s="4"/>
      <c r="B73" s="40"/>
      <c r="C73" s="40"/>
      <c r="D73" s="43"/>
      <c r="E73" s="45"/>
      <c r="F73" s="47"/>
      <c r="G73" s="45"/>
      <c r="H73" s="38"/>
    </row>
    <row r="74" spans="1:8" x14ac:dyDescent="0.25">
      <c r="A74" s="4"/>
      <c r="B74" s="40"/>
      <c r="C74" s="40"/>
      <c r="D74" s="43"/>
      <c r="E74" s="45"/>
      <c r="F74" s="47"/>
      <c r="G74" s="45"/>
      <c r="H74" s="38"/>
    </row>
    <row r="75" spans="1:8" x14ac:dyDescent="0.25">
      <c r="A75" s="4"/>
      <c r="B75" s="40"/>
      <c r="C75" s="40"/>
      <c r="D75" s="43"/>
      <c r="E75" s="45"/>
      <c r="F75" s="47"/>
      <c r="G75" s="45"/>
      <c r="H75" s="38"/>
    </row>
    <row r="76" spans="1:8" x14ac:dyDescent="0.25">
      <c r="A76" s="4"/>
      <c r="B76" s="40"/>
      <c r="C76" s="40"/>
      <c r="D76" s="43"/>
      <c r="E76" s="45"/>
      <c r="F76" s="47"/>
      <c r="G76" s="45"/>
      <c r="H76" s="38"/>
    </row>
    <row r="77" spans="1:8" x14ac:dyDescent="0.25">
      <c r="A77" s="4"/>
      <c r="B77" s="40"/>
      <c r="C77" s="40"/>
      <c r="D77" s="43"/>
      <c r="E77" s="45"/>
      <c r="F77" s="47"/>
      <c r="G77" s="45"/>
      <c r="H77" s="38"/>
    </row>
    <row r="78" spans="1:8" x14ac:dyDescent="0.25">
      <c r="A78" s="4"/>
      <c r="B78" s="40"/>
      <c r="C78" s="40"/>
      <c r="D78" s="43"/>
      <c r="E78" s="45"/>
      <c r="F78" s="47"/>
      <c r="G78" s="45"/>
      <c r="H78" s="38"/>
    </row>
    <row r="79" spans="1:8" x14ac:dyDescent="0.25">
      <c r="A79" s="4"/>
      <c r="B79" s="40"/>
      <c r="C79" s="40"/>
      <c r="D79" s="43"/>
      <c r="E79" s="45"/>
      <c r="F79" s="47"/>
      <c r="G79" s="45"/>
      <c r="H79" s="38"/>
    </row>
    <row r="80" spans="1:8" x14ac:dyDescent="0.25">
      <c r="A80" s="4"/>
      <c r="B80" s="40"/>
      <c r="C80" s="40"/>
      <c r="D80" s="43"/>
      <c r="E80" s="45"/>
      <c r="F80" s="47"/>
      <c r="G80" s="45"/>
      <c r="H80" s="38"/>
    </row>
    <row r="81" spans="1:8" x14ac:dyDescent="0.25">
      <c r="A81" s="4"/>
      <c r="B81" s="40"/>
      <c r="C81" s="40"/>
      <c r="D81" s="43"/>
      <c r="E81" s="45"/>
      <c r="F81" s="47"/>
      <c r="G81" s="45"/>
      <c r="H81" s="38"/>
    </row>
    <row r="82" spans="1:8" x14ac:dyDescent="0.25">
      <c r="A82" s="4"/>
      <c r="B82" s="40"/>
      <c r="C82" s="40"/>
      <c r="D82" s="43"/>
      <c r="E82" s="45"/>
      <c r="F82" s="47"/>
      <c r="G82" s="45"/>
      <c r="H82" s="38"/>
    </row>
    <row r="83" spans="1:8" x14ac:dyDescent="0.25">
      <c r="A83" s="4"/>
      <c r="B83" s="40"/>
      <c r="C83" s="40"/>
      <c r="D83" s="43"/>
      <c r="E83" s="45"/>
      <c r="F83" s="47"/>
      <c r="G83" s="45"/>
      <c r="H83" s="38"/>
    </row>
    <row r="84" spans="1:8" x14ac:dyDescent="0.25">
      <c r="A84" s="4"/>
      <c r="B84" s="40"/>
      <c r="C84" s="40"/>
      <c r="D84" s="43"/>
      <c r="E84" s="45"/>
      <c r="F84" s="47"/>
      <c r="G84" s="45"/>
      <c r="H84" s="38"/>
    </row>
    <row r="85" spans="1:8" x14ac:dyDescent="0.25">
      <c r="A85" s="4"/>
      <c r="B85" s="40"/>
      <c r="C85" s="40"/>
      <c r="D85" s="43"/>
      <c r="E85" s="45"/>
      <c r="F85" s="47"/>
      <c r="G85" s="45"/>
      <c r="H85" s="38"/>
    </row>
    <row r="86" spans="1:8" x14ac:dyDescent="0.25">
      <c r="A86" s="4"/>
      <c r="B86" s="40"/>
      <c r="C86" s="40"/>
      <c r="D86" s="43"/>
      <c r="E86" s="45"/>
      <c r="F86" s="47"/>
      <c r="G86" s="45"/>
      <c r="H86" s="38"/>
    </row>
    <row r="87" spans="1:8" x14ac:dyDescent="0.25">
      <c r="A87" s="4"/>
      <c r="B87" s="40"/>
      <c r="C87" s="40"/>
      <c r="D87" s="43"/>
      <c r="E87" s="45"/>
      <c r="F87" s="47"/>
      <c r="G87" s="45"/>
      <c r="H87" s="38"/>
    </row>
    <row r="88" spans="1:8" x14ac:dyDescent="0.25">
      <c r="A88" s="4"/>
      <c r="B88" s="40"/>
      <c r="C88" s="40"/>
      <c r="D88" s="43"/>
      <c r="E88" s="45"/>
      <c r="F88" s="47"/>
      <c r="G88" s="45"/>
      <c r="H88" s="38"/>
    </row>
    <row r="89" spans="1:8" x14ac:dyDescent="0.25">
      <c r="A89" s="4"/>
      <c r="B89" s="40"/>
      <c r="C89" s="40"/>
      <c r="D89" s="43"/>
      <c r="E89" s="45"/>
      <c r="F89" s="47"/>
      <c r="G89" s="45"/>
      <c r="H89" s="38"/>
    </row>
    <row r="90" spans="1:8" x14ac:dyDescent="0.25">
      <c r="A90" s="4"/>
      <c r="B90" s="40"/>
      <c r="C90" s="40"/>
      <c r="D90" s="43"/>
      <c r="E90" s="45"/>
      <c r="F90" s="47"/>
      <c r="G90" s="45"/>
      <c r="H90" s="38"/>
    </row>
    <row r="91" spans="1:8" x14ac:dyDescent="0.25">
      <c r="A91" s="4"/>
      <c r="B91" s="40"/>
      <c r="C91" s="40"/>
      <c r="D91" s="43"/>
      <c r="E91" s="45"/>
      <c r="F91" s="47"/>
      <c r="G91" s="45"/>
      <c r="H91" s="38"/>
    </row>
    <row r="92" spans="1:8" x14ac:dyDescent="0.25">
      <c r="A92" s="4"/>
      <c r="B92" s="40"/>
      <c r="C92" s="40"/>
      <c r="D92" s="43"/>
      <c r="E92" s="45"/>
      <c r="F92" s="47"/>
      <c r="G92" s="45"/>
      <c r="H92" s="38"/>
    </row>
    <row r="93" spans="1:8" x14ac:dyDescent="0.25">
      <c r="A93" s="4"/>
      <c r="B93" s="40"/>
      <c r="C93" s="40"/>
      <c r="D93" s="43"/>
      <c r="E93" s="45"/>
      <c r="F93" s="47"/>
      <c r="G93" s="45"/>
      <c r="H93" s="38"/>
    </row>
    <row r="94" spans="1:8" x14ac:dyDescent="0.25">
      <c r="A94" s="4"/>
      <c r="B94" s="40"/>
      <c r="C94" s="40"/>
      <c r="D94" s="43"/>
      <c r="E94" s="45"/>
      <c r="F94" s="47"/>
      <c r="G94" s="45"/>
      <c r="H94" s="38"/>
    </row>
    <row r="95" spans="1:8" x14ac:dyDescent="0.25">
      <c r="A95" s="4"/>
      <c r="B95" s="40"/>
      <c r="C95" s="40"/>
      <c r="D95" s="43"/>
      <c r="E95" s="45"/>
      <c r="F95" s="47"/>
      <c r="G95" s="45"/>
      <c r="H95" s="38"/>
    </row>
    <row r="96" spans="1:8" x14ac:dyDescent="0.25">
      <c r="A96" s="4"/>
      <c r="B96" s="40"/>
      <c r="C96" s="40"/>
      <c r="D96" s="43"/>
      <c r="E96" s="45"/>
      <c r="F96" s="47"/>
      <c r="G96" s="45"/>
      <c r="H96" s="38"/>
    </row>
    <row r="97" spans="1:8" x14ac:dyDescent="0.25">
      <c r="A97" s="4"/>
      <c r="B97" s="40"/>
      <c r="C97" s="40"/>
      <c r="D97" s="43"/>
      <c r="E97" s="45"/>
      <c r="F97" s="47"/>
      <c r="G97" s="45"/>
      <c r="H97" s="38"/>
    </row>
    <row r="98" spans="1:8" x14ac:dyDescent="0.25">
      <c r="A98" s="4"/>
      <c r="B98" s="40"/>
      <c r="C98" s="40"/>
      <c r="D98" s="43"/>
      <c r="E98" s="45"/>
      <c r="F98" s="47"/>
      <c r="G98" s="45"/>
      <c r="H98" s="38"/>
    </row>
    <row r="99" spans="1:8" x14ac:dyDescent="0.25">
      <c r="A99" s="4"/>
      <c r="B99" s="40"/>
      <c r="C99" s="40"/>
      <c r="D99" s="43"/>
      <c r="E99" s="45"/>
      <c r="F99" s="47"/>
      <c r="G99" s="45"/>
      <c r="H99" s="38"/>
    </row>
    <row r="100" spans="1:8" x14ac:dyDescent="0.25">
      <c r="A100" s="4"/>
      <c r="B100" s="40"/>
      <c r="C100" s="40"/>
      <c r="D100" s="43"/>
      <c r="E100" s="45"/>
      <c r="F100" s="47"/>
      <c r="G100" s="45"/>
      <c r="H100" s="38"/>
    </row>
    <row r="101" spans="1:8" x14ac:dyDescent="0.25">
      <c r="A101" s="4"/>
      <c r="B101" s="40"/>
      <c r="C101" s="40"/>
      <c r="D101" s="43"/>
      <c r="E101" s="45"/>
      <c r="F101" s="47"/>
      <c r="G101" s="45"/>
      <c r="H101" s="38"/>
    </row>
    <row r="102" spans="1:8" x14ac:dyDescent="0.25">
      <c r="A102" s="4"/>
      <c r="B102" s="40"/>
      <c r="C102" s="40"/>
      <c r="D102" s="43"/>
      <c r="E102" s="45"/>
      <c r="F102" s="47"/>
      <c r="G102" s="45"/>
      <c r="H102" s="38"/>
    </row>
    <row r="103" spans="1:8" x14ac:dyDescent="0.25">
      <c r="A103" s="4"/>
      <c r="B103" s="40"/>
      <c r="C103" s="40"/>
      <c r="D103" s="43"/>
      <c r="E103" s="45"/>
      <c r="F103" s="47"/>
      <c r="G103" s="45"/>
      <c r="H103" s="38"/>
    </row>
    <row r="104" spans="1:8" x14ac:dyDescent="0.25">
      <c r="A104" s="4"/>
      <c r="B104" s="40"/>
      <c r="C104" s="40"/>
      <c r="D104" s="43"/>
      <c r="E104" s="45"/>
      <c r="F104" s="47"/>
      <c r="G104" s="45"/>
      <c r="H104" s="38"/>
    </row>
    <row r="105" spans="1:8" x14ac:dyDescent="0.25">
      <c r="A105" s="4"/>
      <c r="B105" s="40"/>
      <c r="C105" s="40"/>
      <c r="D105" s="43"/>
      <c r="E105" s="45"/>
      <c r="F105" s="47"/>
      <c r="G105" s="45"/>
      <c r="H105" s="38"/>
    </row>
    <row r="106" spans="1:8" x14ac:dyDescent="0.25">
      <c r="A106" s="4"/>
      <c r="B106" s="40"/>
      <c r="C106" s="40"/>
      <c r="D106" s="43"/>
      <c r="E106" s="45"/>
      <c r="F106" s="47"/>
      <c r="G106" s="45"/>
      <c r="H106" s="38"/>
    </row>
    <row r="107" spans="1:8" x14ac:dyDescent="0.25">
      <c r="A107" s="4"/>
      <c r="B107" s="40"/>
      <c r="C107" s="40"/>
      <c r="D107" s="43"/>
      <c r="E107" s="45"/>
      <c r="F107" s="47"/>
      <c r="G107" s="45"/>
      <c r="H107" s="38"/>
    </row>
    <row r="108" spans="1:8" x14ac:dyDescent="0.25">
      <c r="A108" s="4"/>
      <c r="B108" s="40"/>
      <c r="C108" s="40"/>
      <c r="D108" s="43"/>
      <c r="E108" s="45"/>
      <c r="F108" s="47"/>
      <c r="G108" s="45"/>
      <c r="H108" s="38"/>
    </row>
    <row r="109" spans="1:8" x14ac:dyDescent="0.25">
      <c r="A109" s="4"/>
      <c r="B109" s="40"/>
      <c r="C109" s="40"/>
      <c r="D109" s="43"/>
      <c r="E109" s="45"/>
      <c r="F109" s="47"/>
      <c r="G109" s="45"/>
      <c r="H109" s="38"/>
    </row>
    <row r="110" spans="1:8" x14ac:dyDescent="0.25">
      <c r="A110" s="4"/>
      <c r="B110" s="40"/>
      <c r="C110" s="40"/>
      <c r="D110" s="43"/>
      <c r="E110" s="45"/>
      <c r="F110" s="47"/>
      <c r="G110" s="45"/>
      <c r="H110" s="38"/>
    </row>
    <row r="111" spans="1:8" x14ac:dyDescent="0.25">
      <c r="A111" s="4"/>
      <c r="B111" s="40"/>
      <c r="C111" s="40"/>
      <c r="D111" s="43"/>
      <c r="E111" s="45"/>
      <c r="F111" s="47"/>
      <c r="G111" s="45"/>
      <c r="H111" s="38"/>
    </row>
    <row r="112" spans="1:8" x14ac:dyDescent="0.25">
      <c r="A112" s="4"/>
      <c r="B112" s="40"/>
      <c r="C112" s="40"/>
      <c r="D112" s="43"/>
      <c r="E112" s="45"/>
      <c r="F112" s="47"/>
      <c r="G112" s="45"/>
      <c r="H112" s="38"/>
    </row>
    <row r="113" spans="1:8" x14ac:dyDescent="0.25">
      <c r="A113" s="4"/>
      <c r="B113" s="40"/>
      <c r="C113" s="40"/>
      <c r="D113" s="43"/>
      <c r="E113" s="45"/>
      <c r="F113" s="47"/>
      <c r="G113" s="45"/>
      <c r="H113" s="38"/>
    </row>
    <row r="114" spans="1:8" x14ac:dyDescent="0.25">
      <c r="A114" s="4"/>
      <c r="B114" s="40"/>
      <c r="C114" s="40"/>
      <c r="D114" s="43"/>
      <c r="E114" s="45"/>
      <c r="F114" s="47"/>
      <c r="G114" s="45"/>
      <c r="H114" s="38"/>
    </row>
    <row r="115" spans="1:8" x14ac:dyDescent="0.25">
      <c r="A115" s="4"/>
      <c r="B115" s="40"/>
      <c r="C115" s="40"/>
      <c r="D115" s="43"/>
      <c r="E115" s="45"/>
      <c r="F115" s="47"/>
      <c r="G115" s="45"/>
      <c r="H115" s="38"/>
    </row>
    <row r="116" spans="1:8" x14ac:dyDescent="0.25">
      <c r="A116" s="4"/>
      <c r="B116" s="40"/>
      <c r="C116" s="40"/>
      <c r="D116" s="43"/>
      <c r="E116" s="45"/>
      <c r="F116" s="47"/>
      <c r="G116" s="45"/>
      <c r="H116" s="38"/>
    </row>
    <row r="117" spans="1:8" x14ac:dyDescent="0.25">
      <c r="A117" s="4"/>
      <c r="B117" s="40"/>
      <c r="C117" s="40"/>
      <c r="D117" s="43"/>
      <c r="E117" s="45"/>
      <c r="F117" s="47"/>
      <c r="G117" s="45"/>
      <c r="H117" s="38"/>
    </row>
    <row r="118" spans="1:8" x14ac:dyDescent="0.25">
      <c r="A118" s="4"/>
      <c r="B118" s="40"/>
      <c r="C118" s="40"/>
      <c r="D118" s="43"/>
      <c r="E118" s="45"/>
      <c r="F118" s="47"/>
      <c r="G118" s="45"/>
      <c r="H118" s="38"/>
    </row>
    <row r="119" spans="1:8" x14ac:dyDescent="0.25">
      <c r="A119" s="4"/>
      <c r="B119" s="40"/>
      <c r="C119" s="40"/>
      <c r="D119" s="43"/>
      <c r="E119" s="45"/>
      <c r="F119" s="47"/>
      <c r="G119" s="45"/>
      <c r="H119" s="38"/>
    </row>
    <row r="120" spans="1:8" x14ac:dyDescent="0.25">
      <c r="A120" s="4"/>
      <c r="B120" s="40"/>
      <c r="C120" s="40"/>
      <c r="D120" s="43"/>
      <c r="E120" s="45"/>
      <c r="F120" s="47"/>
      <c r="G120" s="45"/>
      <c r="H120" s="38"/>
    </row>
    <row r="121" spans="1:8" x14ac:dyDescent="0.25">
      <c r="A121" s="4"/>
      <c r="B121" s="40"/>
      <c r="C121" s="40"/>
      <c r="D121" s="43"/>
      <c r="E121" s="45"/>
      <c r="F121" s="47"/>
      <c r="G121" s="45"/>
      <c r="H121" s="38"/>
    </row>
    <row r="122" spans="1:8" x14ac:dyDescent="0.25">
      <c r="A122" s="4"/>
      <c r="B122" s="40"/>
      <c r="C122" s="40"/>
      <c r="D122" s="43"/>
      <c r="E122" s="45"/>
      <c r="F122" s="47"/>
      <c r="G122" s="45"/>
      <c r="H122" s="38"/>
    </row>
    <row r="123" spans="1:8" x14ac:dyDescent="0.25">
      <c r="A123" s="4"/>
      <c r="B123" s="40"/>
      <c r="C123" s="40"/>
      <c r="D123" s="43"/>
      <c r="E123" s="45"/>
      <c r="F123" s="47"/>
      <c r="G123" s="45"/>
      <c r="H123" s="38"/>
    </row>
    <row r="124" spans="1:8" x14ac:dyDescent="0.25">
      <c r="A124" s="4"/>
      <c r="B124" s="40"/>
      <c r="C124" s="40"/>
      <c r="D124" s="43"/>
      <c r="E124" s="45"/>
      <c r="F124" s="47"/>
      <c r="G124" s="45"/>
      <c r="H124" s="38"/>
    </row>
    <row r="125" spans="1:8" x14ac:dyDescent="0.25">
      <c r="A125" s="4"/>
      <c r="B125" s="40"/>
      <c r="C125" s="40"/>
      <c r="D125" s="43"/>
      <c r="E125" s="45"/>
      <c r="F125" s="47"/>
      <c r="G125" s="45"/>
      <c r="H125" s="38"/>
    </row>
    <row r="126" spans="1:8" x14ac:dyDescent="0.25">
      <c r="A126" s="4"/>
      <c r="B126" s="40"/>
      <c r="C126" s="40"/>
      <c r="D126" s="43"/>
      <c r="E126" s="45"/>
      <c r="F126" s="47"/>
      <c r="G126" s="45"/>
      <c r="H126" s="38"/>
    </row>
    <row r="127" spans="1:8" x14ac:dyDescent="0.25">
      <c r="A127" s="4"/>
      <c r="B127" s="40"/>
      <c r="C127" s="40"/>
      <c r="D127" s="43"/>
      <c r="E127" s="45"/>
      <c r="F127" s="47"/>
      <c r="G127" s="45"/>
      <c r="H127" s="38"/>
    </row>
    <row r="128" spans="1:8" x14ac:dyDescent="0.25">
      <c r="A128" s="4"/>
      <c r="B128" s="40"/>
      <c r="C128" s="40"/>
      <c r="D128" s="43"/>
      <c r="E128" s="45"/>
      <c r="F128" s="47"/>
      <c r="G128" s="45"/>
      <c r="H128" s="38"/>
    </row>
    <row r="129" spans="1:8" x14ac:dyDescent="0.25">
      <c r="A129" s="4"/>
      <c r="B129" s="40"/>
      <c r="C129" s="40"/>
      <c r="D129" s="43"/>
      <c r="E129" s="45"/>
      <c r="F129" s="47"/>
      <c r="G129" s="45"/>
      <c r="H129" s="38"/>
    </row>
    <row r="130" spans="1:8" x14ac:dyDescent="0.25">
      <c r="A130" s="4"/>
      <c r="B130" s="40"/>
      <c r="C130" s="40"/>
      <c r="D130" s="43"/>
      <c r="E130" s="45"/>
      <c r="F130" s="47"/>
      <c r="G130" s="45"/>
      <c r="H130" s="38"/>
    </row>
    <row r="131" spans="1:8" x14ac:dyDescent="0.25">
      <c r="A131" s="4"/>
      <c r="B131" s="40"/>
      <c r="C131" s="40"/>
      <c r="D131" s="43"/>
      <c r="E131" s="45"/>
      <c r="F131" s="47"/>
      <c r="G131" s="45"/>
      <c r="H131" s="38"/>
    </row>
    <row r="132" spans="1:8" x14ac:dyDescent="0.25">
      <c r="A132" s="4"/>
      <c r="B132" s="40"/>
      <c r="C132" s="40"/>
      <c r="D132" s="43"/>
      <c r="E132" s="45"/>
      <c r="F132" s="47"/>
      <c r="G132" s="45"/>
      <c r="H132" s="38"/>
    </row>
    <row r="133" spans="1:8" x14ac:dyDescent="0.25">
      <c r="A133" s="4"/>
      <c r="B133" s="40"/>
      <c r="C133" s="40"/>
      <c r="D133" s="43"/>
      <c r="E133" s="45"/>
      <c r="F133" s="47"/>
      <c r="G133" s="45"/>
      <c r="H133" s="38"/>
    </row>
    <row r="134" spans="1:8" x14ac:dyDescent="0.25">
      <c r="A134" s="4"/>
      <c r="B134" s="40"/>
      <c r="C134" s="40"/>
      <c r="D134" s="43"/>
      <c r="E134" s="45"/>
      <c r="F134" s="47"/>
      <c r="G134" s="45"/>
      <c r="H134" s="38"/>
    </row>
    <row r="135" spans="1:8" x14ac:dyDescent="0.25">
      <c r="A135" s="4"/>
      <c r="B135" s="40"/>
      <c r="C135" s="40"/>
      <c r="D135" s="43"/>
      <c r="E135" s="45"/>
      <c r="F135" s="47"/>
      <c r="G135" s="45"/>
      <c r="H135" s="38"/>
    </row>
    <row r="136" spans="1:8" x14ac:dyDescent="0.25">
      <c r="A136" s="4"/>
      <c r="B136" s="40"/>
      <c r="C136" s="40"/>
      <c r="D136" s="43"/>
      <c r="E136" s="45"/>
      <c r="F136" s="47"/>
      <c r="G136" s="45"/>
      <c r="H136" s="38"/>
    </row>
    <row r="137" spans="1:8" x14ac:dyDescent="0.25">
      <c r="A137" s="4"/>
      <c r="B137" s="40"/>
      <c r="C137" s="40"/>
      <c r="D137" s="43"/>
      <c r="E137" s="45"/>
      <c r="F137" s="47"/>
      <c r="G137" s="45"/>
      <c r="H137" s="38"/>
    </row>
    <row r="138" spans="1:8" x14ac:dyDescent="0.25">
      <c r="A138" s="4"/>
      <c r="B138" s="40"/>
      <c r="C138" s="40"/>
      <c r="D138" s="43"/>
      <c r="E138" s="45"/>
      <c r="F138" s="47"/>
      <c r="G138" s="45"/>
      <c r="H138" s="38"/>
    </row>
    <row r="139" spans="1:8" x14ac:dyDescent="0.25">
      <c r="A139" s="4"/>
      <c r="B139" s="40"/>
      <c r="C139" s="40"/>
      <c r="D139" s="43"/>
      <c r="E139" s="45"/>
      <c r="F139" s="47"/>
      <c r="G139" s="45"/>
      <c r="H139" s="38"/>
    </row>
    <row r="140" spans="1:8" x14ac:dyDescent="0.25">
      <c r="A140" s="4"/>
      <c r="B140" s="40"/>
      <c r="C140" s="40"/>
      <c r="D140" s="43"/>
      <c r="E140" s="45"/>
      <c r="F140" s="47"/>
      <c r="G140" s="45"/>
      <c r="H140" s="38"/>
    </row>
    <row r="141" spans="1:8" x14ac:dyDescent="0.25">
      <c r="A141" s="4"/>
      <c r="B141" s="40"/>
      <c r="C141" s="40"/>
      <c r="D141" s="43"/>
      <c r="E141" s="45"/>
      <c r="F141" s="47"/>
      <c r="G141" s="45"/>
      <c r="H141" s="38"/>
    </row>
    <row r="142" spans="1:8" x14ac:dyDescent="0.25">
      <c r="A142" s="4"/>
      <c r="B142" s="40"/>
      <c r="C142" s="40"/>
      <c r="D142" s="43"/>
      <c r="E142" s="45"/>
      <c r="F142" s="47"/>
      <c r="G142" s="45"/>
      <c r="H142" s="38"/>
    </row>
    <row r="143" spans="1:8" x14ac:dyDescent="0.25">
      <c r="A143" s="4"/>
      <c r="B143" s="40"/>
      <c r="C143" s="40"/>
      <c r="D143" s="43"/>
      <c r="E143" s="45"/>
      <c r="F143" s="47"/>
      <c r="G143" s="45"/>
      <c r="H143" s="38"/>
    </row>
    <row r="144" spans="1:8" x14ac:dyDescent="0.25">
      <c r="A144" s="4"/>
      <c r="B144" s="40"/>
      <c r="C144" s="40"/>
      <c r="D144" s="43"/>
      <c r="E144" s="45"/>
      <c r="F144" s="47"/>
      <c r="G144" s="45"/>
      <c r="H144" s="38"/>
    </row>
    <row r="145" spans="1:8" x14ac:dyDescent="0.25">
      <c r="A145" s="4"/>
      <c r="B145" s="40"/>
      <c r="C145" s="40"/>
      <c r="D145" s="43"/>
      <c r="E145" s="45"/>
      <c r="F145" s="47"/>
      <c r="G145" s="45"/>
      <c r="H145" s="38"/>
    </row>
    <row r="146" spans="1:8" x14ac:dyDescent="0.25">
      <c r="A146" s="4"/>
      <c r="B146" s="40"/>
      <c r="C146" s="40"/>
      <c r="D146" s="43"/>
      <c r="E146" s="45"/>
      <c r="F146" s="47"/>
      <c r="G146" s="45"/>
      <c r="H146" s="38"/>
    </row>
    <row r="147" spans="1:8" x14ac:dyDescent="0.25">
      <c r="A147" s="4"/>
      <c r="B147" s="40"/>
      <c r="C147" s="40"/>
      <c r="D147" s="43"/>
      <c r="E147" s="45"/>
      <c r="F147" s="47"/>
      <c r="G147" s="45"/>
      <c r="H147" s="38"/>
    </row>
    <row r="148" spans="1:8" x14ac:dyDescent="0.25">
      <c r="A148" s="4"/>
      <c r="B148" s="40"/>
      <c r="C148" s="40"/>
      <c r="D148" s="43"/>
      <c r="E148" s="45"/>
      <c r="F148" s="47"/>
      <c r="G148" s="45"/>
      <c r="H148" s="38"/>
    </row>
    <row r="149" spans="1:8" x14ac:dyDescent="0.25">
      <c r="A149" s="4"/>
      <c r="B149" s="40"/>
      <c r="C149" s="40"/>
      <c r="D149" s="43"/>
      <c r="E149" s="45"/>
      <c r="F149" s="47"/>
      <c r="G149" s="45"/>
      <c r="H149" s="38"/>
    </row>
    <row r="150" spans="1:8" x14ac:dyDescent="0.25">
      <c r="A150" s="4"/>
      <c r="B150" s="40"/>
      <c r="C150" s="40"/>
      <c r="D150" s="43"/>
      <c r="E150" s="45"/>
      <c r="F150" s="47"/>
      <c r="G150" s="45"/>
      <c r="H150" s="38"/>
    </row>
    <row r="151" spans="1:8" x14ac:dyDescent="0.25">
      <c r="A151" s="4"/>
      <c r="B151" s="40"/>
      <c r="C151" s="40"/>
      <c r="D151" s="43"/>
      <c r="E151" s="45"/>
      <c r="F151" s="47"/>
      <c r="G151" s="45"/>
      <c r="H151" s="38"/>
    </row>
    <row r="152" spans="1:8" x14ac:dyDescent="0.25">
      <c r="A152" s="4"/>
      <c r="B152" s="40"/>
      <c r="C152" s="40"/>
      <c r="D152" s="43"/>
      <c r="E152" s="45"/>
      <c r="F152" s="47"/>
      <c r="G152" s="45"/>
      <c r="H152" s="38"/>
    </row>
    <row r="153" spans="1:8" x14ac:dyDescent="0.25">
      <c r="A153" s="4"/>
      <c r="B153" s="40"/>
      <c r="C153" s="40"/>
      <c r="D153" s="43"/>
      <c r="E153" s="45"/>
      <c r="F153" s="47"/>
      <c r="G153" s="45"/>
      <c r="H153" s="38"/>
    </row>
    <row r="154" spans="1:8" x14ac:dyDescent="0.25">
      <c r="A154" s="4"/>
      <c r="B154" s="40"/>
      <c r="C154" s="40"/>
      <c r="D154" s="43"/>
      <c r="E154" s="45"/>
      <c r="F154" s="47"/>
      <c r="G154" s="45"/>
      <c r="H154" s="38"/>
    </row>
    <row r="155" spans="1:8" x14ac:dyDescent="0.25">
      <c r="A155" s="4"/>
      <c r="B155" s="40"/>
      <c r="C155" s="40"/>
      <c r="D155" s="43"/>
      <c r="E155" s="45"/>
      <c r="F155" s="47"/>
      <c r="G155" s="45"/>
      <c r="H155" s="38"/>
    </row>
    <row r="156" spans="1:8" x14ac:dyDescent="0.25">
      <c r="A156" s="4"/>
      <c r="B156" s="40"/>
      <c r="C156" s="40"/>
      <c r="D156" s="43"/>
      <c r="E156" s="45"/>
      <c r="F156" s="47"/>
      <c r="G156" s="45"/>
      <c r="H156" s="38"/>
    </row>
    <row r="157" spans="1:8" x14ac:dyDescent="0.25">
      <c r="A157" s="4"/>
      <c r="B157" s="40"/>
      <c r="C157" s="40"/>
      <c r="D157" s="43"/>
      <c r="E157" s="45"/>
      <c r="F157" s="47"/>
      <c r="G157" s="45"/>
      <c r="H157" s="38"/>
    </row>
    <row r="158" spans="1:8" x14ac:dyDescent="0.25">
      <c r="A158" s="4"/>
      <c r="B158" s="40"/>
      <c r="C158" s="40"/>
      <c r="D158" s="43"/>
      <c r="E158" s="45"/>
      <c r="F158" s="47"/>
      <c r="G158" s="45"/>
      <c r="H158" s="38"/>
    </row>
    <row r="159" spans="1:8" x14ac:dyDescent="0.25">
      <c r="A159" s="4"/>
      <c r="B159" s="40"/>
      <c r="C159" s="40"/>
      <c r="D159" s="43"/>
      <c r="E159" s="45"/>
      <c r="F159" s="47"/>
      <c r="G159" s="45"/>
      <c r="H159" s="38"/>
    </row>
    <row r="160" spans="1:8" x14ac:dyDescent="0.25">
      <c r="A160" s="4"/>
      <c r="B160" s="40"/>
      <c r="C160" s="40"/>
      <c r="D160" s="43"/>
      <c r="E160" s="45"/>
      <c r="F160" s="47"/>
      <c r="G160" s="45"/>
      <c r="H160" s="38"/>
    </row>
    <row r="161" spans="1:8" x14ac:dyDescent="0.25">
      <c r="A161" s="4"/>
      <c r="B161" s="40"/>
      <c r="C161" s="40"/>
      <c r="D161" s="43"/>
      <c r="E161" s="45"/>
      <c r="F161" s="47"/>
      <c r="G161" s="45"/>
      <c r="H161" s="38"/>
    </row>
    <row r="162" spans="1:8" x14ac:dyDescent="0.25">
      <c r="A162" s="4"/>
      <c r="B162" s="40"/>
      <c r="C162" s="40"/>
      <c r="D162" s="43"/>
      <c r="E162" s="45"/>
      <c r="F162" s="47"/>
      <c r="G162" s="45"/>
      <c r="H162" s="38"/>
    </row>
    <row r="163" spans="1:8" x14ac:dyDescent="0.25">
      <c r="A163" s="4"/>
      <c r="B163" s="40"/>
      <c r="C163" s="40"/>
      <c r="D163" s="43"/>
      <c r="E163" s="45"/>
      <c r="F163" s="47"/>
      <c r="G163" s="45"/>
      <c r="H163" s="38"/>
    </row>
    <row r="164" spans="1:8" x14ac:dyDescent="0.25">
      <c r="A164" s="4"/>
      <c r="B164" s="40"/>
      <c r="C164" s="40"/>
      <c r="D164" s="43"/>
      <c r="E164" s="45"/>
      <c r="F164" s="47"/>
      <c r="G164" s="45"/>
      <c r="H164" s="38"/>
    </row>
    <row r="165" spans="1:8" x14ac:dyDescent="0.25">
      <c r="A165" s="4"/>
      <c r="B165" s="40"/>
      <c r="C165" s="40"/>
      <c r="D165" s="43"/>
      <c r="E165" s="45"/>
      <c r="F165" s="47"/>
      <c r="G165" s="45"/>
      <c r="H165" s="38"/>
    </row>
    <row r="166" spans="1:8" x14ac:dyDescent="0.25">
      <c r="A166" s="4"/>
      <c r="B166" s="40"/>
      <c r="C166" s="40"/>
      <c r="D166" s="43"/>
      <c r="E166" s="45"/>
      <c r="F166" s="47"/>
      <c r="G166" s="45"/>
      <c r="H166" s="38"/>
    </row>
    <row r="167" spans="1:8" x14ac:dyDescent="0.25">
      <c r="A167" s="4"/>
      <c r="B167" s="40"/>
      <c r="C167" s="40"/>
      <c r="D167" s="43"/>
      <c r="E167" s="45"/>
      <c r="F167" s="47"/>
      <c r="G167" s="45"/>
      <c r="H167" s="38"/>
    </row>
    <row r="168" spans="1:8" x14ac:dyDescent="0.25">
      <c r="A168" s="4"/>
      <c r="B168" s="40"/>
      <c r="C168" s="40"/>
      <c r="D168" s="43"/>
      <c r="E168" s="45"/>
      <c r="F168" s="47"/>
      <c r="G168" s="45"/>
      <c r="H168" s="38"/>
    </row>
    <row r="169" spans="1:8" x14ac:dyDescent="0.25">
      <c r="A169" s="4"/>
      <c r="B169" s="40"/>
      <c r="C169" s="40"/>
      <c r="D169" s="43"/>
      <c r="E169" s="45"/>
      <c r="F169" s="47"/>
      <c r="G169" s="45"/>
      <c r="H169" s="38"/>
    </row>
    <row r="170" spans="1:8" x14ac:dyDescent="0.25">
      <c r="A170" s="4"/>
      <c r="B170" s="40"/>
      <c r="C170" s="40"/>
      <c r="D170" s="43"/>
      <c r="E170" s="45"/>
      <c r="F170" s="47"/>
      <c r="G170" s="45"/>
      <c r="H170" s="38"/>
    </row>
    <row r="171" spans="1:8" x14ac:dyDescent="0.25">
      <c r="A171" s="4"/>
      <c r="B171" s="40"/>
      <c r="C171" s="40"/>
      <c r="D171" s="43"/>
      <c r="E171" s="45"/>
      <c r="F171" s="47"/>
      <c r="G171" s="45"/>
      <c r="H171" s="38"/>
    </row>
    <row r="172" spans="1:8" x14ac:dyDescent="0.25">
      <c r="A172" s="4"/>
      <c r="B172" s="40"/>
      <c r="C172" s="40"/>
      <c r="D172" s="43"/>
      <c r="E172" s="45"/>
      <c r="F172" s="47"/>
      <c r="G172" s="45"/>
      <c r="H172" s="38"/>
    </row>
    <row r="173" spans="1:8" x14ac:dyDescent="0.25">
      <c r="A173" s="4"/>
      <c r="B173" s="40"/>
      <c r="C173" s="40"/>
      <c r="D173" s="43"/>
      <c r="E173" s="45"/>
      <c r="F173" s="47"/>
      <c r="G173" s="45"/>
      <c r="H173" s="38"/>
    </row>
    <row r="174" spans="1:8" x14ac:dyDescent="0.25">
      <c r="A174" s="4"/>
      <c r="B174" s="40"/>
      <c r="C174" s="40"/>
      <c r="D174" s="43"/>
      <c r="E174" s="45"/>
      <c r="F174" s="47"/>
      <c r="G174" s="45"/>
      <c r="H174" s="38"/>
    </row>
    <row r="175" spans="1:8" x14ac:dyDescent="0.25">
      <c r="A175" s="4"/>
      <c r="B175" s="40"/>
      <c r="C175" s="40"/>
      <c r="D175" s="43"/>
      <c r="E175" s="45"/>
      <c r="F175" s="47"/>
      <c r="G175" s="45"/>
      <c r="H175" s="38"/>
    </row>
    <row r="176" spans="1:8" x14ac:dyDescent="0.25">
      <c r="A176" s="4"/>
      <c r="B176" s="40"/>
      <c r="C176" s="40"/>
      <c r="D176" s="43"/>
      <c r="E176" s="45"/>
      <c r="F176" s="47"/>
      <c r="G176" s="45"/>
      <c r="H176" s="38"/>
    </row>
    <row r="177" spans="1:8" x14ac:dyDescent="0.25">
      <c r="A177" s="4"/>
      <c r="B177" s="40"/>
      <c r="C177" s="40"/>
      <c r="D177" s="43"/>
      <c r="E177" s="45"/>
      <c r="F177" s="47"/>
      <c r="G177" s="45"/>
      <c r="H177" s="38"/>
    </row>
    <row r="178" spans="1:8" x14ac:dyDescent="0.25">
      <c r="A178" s="4"/>
      <c r="B178" s="40"/>
      <c r="C178" s="40"/>
      <c r="D178" s="43"/>
      <c r="E178" s="45"/>
      <c r="F178" s="47"/>
      <c r="G178" s="45"/>
      <c r="H178" s="38"/>
    </row>
    <row r="179" spans="1:8" x14ac:dyDescent="0.25">
      <c r="A179" s="4"/>
      <c r="B179" s="40"/>
      <c r="C179" s="40"/>
      <c r="D179" s="43"/>
      <c r="E179" s="45"/>
      <c r="F179" s="47"/>
      <c r="G179" s="45"/>
      <c r="H179" s="38"/>
    </row>
    <row r="180" spans="1:8" x14ac:dyDescent="0.25">
      <c r="A180" s="4"/>
      <c r="B180" s="40"/>
      <c r="C180" s="40"/>
      <c r="D180" s="43"/>
      <c r="E180" s="45"/>
      <c r="F180" s="47"/>
      <c r="G180" s="45"/>
      <c r="H180" s="38"/>
    </row>
    <row r="181" spans="1:8" x14ac:dyDescent="0.25">
      <c r="A181" s="4"/>
      <c r="B181" s="40"/>
      <c r="C181" s="40"/>
      <c r="D181" s="43"/>
      <c r="E181" s="45"/>
      <c r="F181" s="47"/>
      <c r="G181" s="45"/>
      <c r="H181" s="38"/>
    </row>
    <row r="182" spans="1:8" x14ac:dyDescent="0.25">
      <c r="A182" s="4"/>
      <c r="B182" s="40"/>
      <c r="C182" s="40"/>
      <c r="D182" s="43"/>
      <c r="E182" s="45"/>
      <c r="F182" s="47"/>
      <c r="G182" s="45"/>
      <c r="H182" s="38"/>
    </row>
    <row r="183" spans="1:8" x14ac:dyDescent="0.25">
      <c r="A183" s="4"/>
      <c r="B183" s="40"/>
      <c r="C183" s="40"/>
      <c r="D183" s="43"/>
      <c r="E183" s="45"/>
      <c r="F183" s="47"/>
      <c r="G183" s="45"/>
      <c r="H183" s="38"/>
    </row>
    <row r="184" spans="1:8" x14ac:dyDescent="0.25">
      <c r="A184" s="4"/>
      <c r="B184" s="40"/>
      <c r="C184" s="40"/>
      <c r="D184" s="43"/>
      <c r="E184" s="45"/>
      <c r="F184" s="47"/>
      <c r="G184" s="45"/>
      <c r="H184" s="38"/>
    </row>
    <row r="185" spans="1:8" x14ac:dyDescent="0.25">
      <c r="A185" s="4"/>
      <c r="B185" s="40"/>
      <c r="C185" s="40"/>
      <c r="D185" s="43"/>
      <c r="E185" s="45"/>
      <c r="F185" s="47"/>
      <c r="G185" s="45"/>
      <c r="H185" s="38"/>
    </row>
    <row r="186" spans="1:8" x14ac:dyDescent="0.25">
      <c r="A186" s="4"/>
      <c r="B186" s="40"/>
      <c r="C186" s="40"/>
      <c r="D186" s="43"/>
      <c r="E186" s="45"/>
      <c r="F186" s="47"/>
      <c r="G186" s="45"/>
      <c r="H186" s="38"/>
    </row>
  </sheetData>
  <sheetProtection password="E80B" sheet="1" objects="1" scenarios="1" insertRows="0" autoFilter="0"/>
  <autoFilter ref="A9:H9"/>
  <mergeCells count="16">
    <mergeCell ref="A1:B1"/>
    <mergeCell ref="D1:G1"/>
    <mergeCell ref="A2:B2"/>
    <mergeCell ref="D2:G2"/>
    <mergeCell ref="A3:B3"/>
    <mergeCell ref="D3:G3"/>
    <mergeCell ref="A62:H62"/>
    <mergeCell ref="A7:B7"/>
    <mergeCell ref="D7:G7"/>
    <mergeCell ref="A8:H8"/>
    <mergeCell ref="A4:B4"/>
    <mergeCell ref="D4:G4"/>
    <mergeCell ref="A5:B5"/>
    <mergeCell ref="D5:G5"/>
    <mergeCell ref="A6:B6"/>
    <mergeCell ref="D6:G6"/>
  </mergeCells>
  <phoneticPr fontId="5" type="noConversion"/>
  <conditionalFormatting sqref="H12:H61">
    <cfRule type="cellIs" dxfId="9" priority="4" operator="lessThan">
      <formula>$B$10</formula>
    </cfRule>
  </conditionalFormatting>
  <conditionalFormatting sqref="H10">
    <cfRule type="cellIs" dxfId="8" priority="2" operator="lessThan">
      <formula>$B$10</formula>
    </cfRule>
  </conditionalFormatting>
  <conditionalFormatting sqref="H11">
    <cfRule type="cellIs" dxfId="7" priority="1" operator="lessThan">
      <formula>$B$10</formula>
    </cfRule>
  </conditionalFormatting>
  <conditionalFormatting sqref="B10:C11">
    <cfRule type="cellIs" dxfId="6" priority="3" operator="notBetween">
      <formula>#REF!</formula>
      <formula>#REF!</formula>
    </cfRule>
  </conditionalFormatting>
  <dataValidations count="1">
    <dataValidation type="list" allowBlank="1" showInputMessage="1" showErrorMessage="1" sqref="E10:E61">
      <formula1>'D:\Marcos\Anexo 17 - Sustentaveis 371 2020 (Salvo automaticamente).xlsx'!itens</formula1>
    </dataValidation>
  </dataValidations>
  <pageMargins left="0.74803149606299213" right="0.27559055118110237" top="1.2204724409448819" bottom="0.78740157480314965" header="0.51181102362204722" footer="0.31496062992125984"/>
  <pageSetup paperSize="9" scale="59" fitToHeight="4" orientation="portrait" horizontalDpi="4294967292" verticalDpi="4294967292" r:id="rId1"/>
  <headerFooter>
    <oddHeader>&amp;L&amp;"Calibri,Regular"&amp;K000000&amp;G&amp;C
&amp;"-,Negrito"&amp;22SANTA CASA DE MISERICORDIA DE SANTO AMARO</oddHeader>
    <oddFooter xml:space="preserve">&amp;L&amp;"Calibri,Regular"&amp;K000000&amp;A&amp;Cfl(s). &amp;P/&amp;N&amp;REmitido: &amp;D - &amp;T 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Between" id="{488CDE31-640F-C444-BC6A-840F00FB1F25}">
            <xm:f>Inicio!$C$20</xm:f>
            <xm:f>Inicio!$E$20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B12:B61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>
    <tabColor rgb="FF0000FF"/>
    <pageSetUpPr fitToPage="1"/>
  </sheetPr>
  <dimension ref="A1:L179"/>
  <sheetViews>
    <sheetView showZeros="0" topLeftCell="A4" zoomScalePageLayoutView="125" workbookViewId="0">
      <selection activeCell="E10" sqref="E10"/>
    </sheetView>
  </sheetViews>
  <sheetFormatPr defaultColWidth="11" defaultRowHeight="15.75" x14ac:dyDescent="0.25"/>
  <cols>
    <col min="1" max="1" width="7.125" style="36" customWidth="1"/>
    <col min="2" max="2" width="10.625" style="41" customWidth="1"/>
    <col min="3" max="3" width="15.625" style="41" customWidth="1"/>
    <col min="4" max="4" width="38.625" style="44" customWidth="1"/>
    <col min="5" max="5" width="26.625" style="78" customWidth="1"/>
    <col min="6" max="6" width="14.375" style="35" customWidth="1"/>
    <col min="7" max="7" width="15.625" style="78" customWidth="1"/>
    <col min="8" max="8" width="15.625" style="39" customWidth="1"/>
    <col min="12" max="12" width="16.625" style="36" bestFit="1" customWidth="1"/>
  </cols>
  <sheetData>
    <row r="1" spans="1:12" s="2" customFormat="1" ht="21.95" customHeight="1" x14ac:dyDescent="0.25">
      <c r="A1" s="244" t="s">
        <v>34</v>
      </c>
      <c r="B1" s="244"/>
      <c r="C1" s="162"/>
      <c r="D1" s="245" t="str">
        <f>+Inicio!B1</f>
        <v>SECRETARIA DE ESTADO DA SAÚDE DE SÃO PAULO</v>
      </c>
      <c r="E1" s="245"/>
      <c r="F1" s="245"/>
      <c r="G1" s="245"/>
      <c r="H1" s="18"/>
      <c r="L1" s="36"/>
    </row>
    <row r="2" spans="1:12" s="2" customFormat="1" ht="21.95" customHeight="1" x14ac:dyDescent="0.25">
      <c r="A2" s="244" t="s">
        <v>23</v>
      </c>
      <c r="B2" s="244"/>
      <c r="C2" s="162"/>
      <c r="D2" s="245" t="str">
        <f>+Inicio!B28</f>
        <v>Subvenção - Custeio</v>
      </c>
      <c r="E2" s="245"/>
      <c r="F2" s="245"/>
      <c r="G2" s="245"/>
      <c r="H2" s="18"/>
      <c r="L2" s="36"/>
    </row>
    <row r="3" spans="1:12" s="2" customFormat="1" ht="21.95" customHeight="1" x14ac:dyDescent="0.25">
      <c r="A3" s="244" t="s">
        <v>35</v>
      </c>
      <c r="B3" s="244"/>
      <c r="C3" s="162"/>
      <c r="D3" s="245" t="str">
        <f>+Inicio!B25</f>
        <v>16.646 de 11/01/2018 decreto no. 63.152 de 15/01/2018</v>
      </c>
      <c r="E3" s="245"/>
      <c r="F3" s="245"/>
      <c r="G3" s="245"/>
      <c r="H3" s="18"/>
      <c r="L3" s="36"/>
    </row>
    <row r="4" spans="1:12" ht="86.1" customHeight="1" x14ac:dyDescent="0.25">
      <c r="A4" s="244" t="s">
        <v>36</v>
      </c>
      <c r="B4" s="244"/>
      <c r="C4" s="162"/>
      <c r="D4" s="245" t="str">
        <f>+Inicio!B24</f>
        <v>Contribuição para o desenvolv. de uma Rede Hospitalar de referência na Região, capaz de prestar servs. de saúde de qualidade e resolutivos, de média e de alta complex., que atendam às necessid. e demandas da pop., em especial aquelas encaminhadas pelo setor de regulação do acesso e integrar-se à rede de atenção à saúde do Estado, mediante a transf. de recursos financ. destinados às despesas de Apoio Financeiro Geral Custeio - Aquisição de Mat. de Consumo e Prest. de Servs.</v>
      </c>
      <c r="E4" s="245"/>
      <c r="F4" s="245"/>
      <c r="G4" s="245"/>
    </row>
    <row r="5" spans="1:12" ht="21.95" customHeight="1" x14ac:dyDescent="0.25">
      <c r="A5" s="244" t="s">
        <v>127</v>
      </c>
      <c r="B5" s="244"/>
      <c r="C5" s="162"/>
      <c r="D5" s="245" t="str">
        <f>+Inicio!B3</f>
        <v>Santa Casa de Misericórdia de Santo Amaro</v>
      </c>
      <c r="E5" s="245"/>
      <c r="F5" s="245"/>
      <c r="G5" s="245"/>
    </row>
    <row r="6" spans="1:12" ht="21.95" customHeight="1" x14ac:dyDescent="0.25">
      <c r="A6" s="244" t="s">
        <v>2</v>
      </c>
      <c r="B6" s="244"/>
      <c r="C6" s="162"/>
      <c r="D6" s="245" t="str">
        <f>CONCATENATE(Inicio!B5," - ",Inicio!B6," - ",Inicio!B7)</f>
        <v>Rua Isabel Schmidt 59 - São Paulo - 04743-030</v>
      </c>
      <c r="E6" s="245"/>
      <c r="F6" s="245"/>
      <c r="G6" s="245"/>
    </row>
    <row r="7" spans="1:12" ht="32.25" customHeight="1" x14ac:dyDescent="0.25">
      <c r="A7" s="244" t="s">
        <v>30</v>
      </c>
      <c r="B7" s="244"/>
      <c r="C7" s="162"/>
      <c r="D7" s="245" t="str">
        <f>+Inicio!B8</f>
        <v>Roberto Magno Leite Pereira</v>
      </c>
      <c r="E7" s="245"/>
      <c r="F7" s="245"/>
      <c r="G7" s="245"/>
    </row>
    <row r="8" spans="1:12" s="2" customFormat="1" ht="20.100000000000001" customHeight="1" x14ac:dyDescent="0.25">
      <c r="A8" s="272" t="s">
        <v>215</v>
      </c>
      <c r="B8" s="273"/>
      <c r="C8" s="273"/>
      <c r="D8" s="273"/>
      <c r="E8" s="273"/>
      <c r="F8" s="273"/>
      <c r="G8" s="273"/>
      <c r="H8" s="274"/>
      <c r="L8" s="36"/>
    </row>
    <row r="9" spans="1:12" ht="42.95" customHeight="1" thickBot="1" x14ac:dyDescent="0.3">
      <c r="A9" s="164" t="s">
        <v>38</v>
      </c>
      <c r="B9" s="165" t="s">
        <v>434</v>
      </c>
      <c r="C9" s="165" t="s">
        <v>436</v>
      </c>
      <c r="D9" s="166" t="s">
        <v>435</v>
      </c>
      <c r="E9" s="164" t="s">
        <v>40</v>
      </c>
      <c r="F9" s="167" t="s">
        <v>41</v>
      </c>
      <c r="G9" s="164" t="s">
        <v>42</v>
      </c>
      <c r="H9" s="168" t="s">
        <v>43</v>
      </c>
      <c r="L9" s="48"/>
    </row>
    <row r="10" spans="1:12" s="2" customFormat="1" ht="24.95" customHeight="1" thickTop="1" x14ac:dyDescent="0.25">
      <c r="A10" s="66"/>
      <c r="B10" s="53"/>
      <c r="C10" s="53"/>
      <c r="D10" s="67"/>
      <c r="E10" s="68"/>
      <c r="F10" s="62"/>
      <c r="G10" s="67"/>
      <c r="H10" s="53"/>
      <c r="L10" s="36"/>
    </row>
    <row r="11" spans="1:12" s="2" customFormat="1" ht="24.95" customHeight="1" x14ac:dyDescent="0.25">
      <c r="A11" s="66"/>
      <c r="B11" s="53"/>
      <c r="C11" s="53"/>
      <c r="D11" s="67"/>
      <c r="E11" s="68"/>
      <c r="F11" s="62"/>
      <c r="G11" s="67"/>
      <c r="H11" s="53"/>
      <c r="L11" s="36"/>
    </row>
    <row r="12" spans="1:12" s="2" customFormat="1" ht="24.95" customHeight="1" x14ac:dyDescent="0.25">
      <c r="A12" s="66"/>
      <c r="B12" s="53"/>
      <c r="C12" s="53"/>
      <c r="D12" s="67"/>
      <c r="E12" s="68"/>
      <c r="F12" s="62"/>
      <c r="G12" s="67"/>
      <c r="H12" s="53"/>
      <c r="L12" s="36"/>
    </row>
    <row r="13" spans="1:12" s="2" customFormat="1" ht="24.95" customHeight="1" x14ac:dyDescent="0.25">
      <c r="A13" s="66"/>
      <c r="B13" s="53"/>
      <c r="C13" s="53"/>
      <c r="D13" s="67"/>
      <c r="E13" s="68"/>
      <c r="F13" s="62"/>
      <c r="G13" s="67"/>
      <c r="H13" s="53"/>
      <c r="L13" s="36"/>
    </row>
    <row r="14" spans="1:12" s="2" customFormat="1" ht="24.95" customHeight="1" x14ac:dyDescent="0.25">
      <c r="A14" s="66"/>
      <c r="B14" s="53"/>
      <c r="C14" s="53"/>
      <c r="D14" s="67"/>
      <c r="E14" s="68"/>
      <c r="F14" s="62"/>
      <c r="G14" s="67"/>
      <c r="H14" s="53"/>
      <c r="L14" s="36"/>
    </row>
    <row r="15" spans="1:12" s="2" customFormat="1" ht="24.95" customHeight="1" x14ac:dyDescent="0.25">
      <c r="A15" s="66"/>
      <c r="B15" s="53"/>
      <c r="C15" s="53"/>
      <c r="D15" s="67"/>
      <c r="E15" s="68"/>
      <c r="F15" s="62"/>
      <c r="G15" s="67"/>
      <c r="H15" s="53"/>
      <c r="L15" s="36"/>
    </row>
    <row r="16" spans="1:12" s="2" customFormat="1" ht="24.95" customHeight="1" x14ac:dyDescent="0.25">
      <c r="A16" s="66"/>
      <c r="B16" s="53"/>
      <c r="C16" s="53"/>
      <c r="D16" s="67"/>
      <c r="E16" s="68"/>
      <c r="F16" s="62"/>
      <c r="G16" s="67"/>
      <c r="H16" s="53"/>
      <c r="L16" s="36"/>
    </row>
    <row r="17" spans="1:12" s="2" customFormat="1" ht="24.95" customHeight="1" x14ac:dyDescent="0.25">
      <c r="A17" s="66"/>
      <c r="B17" s="53"/>
      <c r="C17" s="53"/>
      <c r="D17" s="67"/>
      <c r="E17" s="68"/>
      <c r="F17" s="62"/>
      <c r="G17" s="67"/>
      <c r="H17" s="53"/>
      <c r="L17" s="36"/>
    </row>
    <row r="18" spans="1:12" s="2" customFormat="1" ht="24.95" customHeight="1" x14ac:dyDescent="0.25">
      <c r="A18" s="66"/>
      <c r="B18" s="53"/>
      <c r="C18" s="53"/>
      <c r="D18" s="67"/>
      <c r="E18" s="68"/>
      <c r="F18" s="62"/>
      <c r="G18" s="67"/>
      <c r="H18" s="53"/>
      <c r="L18" s="36"/>
    </row>
    <row r="19" spans="1:12" s="2" customFormat="1" ht="24.95" customHeight="1" x14ac:dyDescent="0.25">
      <c r="A19" s="66"/>
      <c r="B19" s="53"/>
      <c r="C19" s="53"/>
      <c r="D19" s="67"/>
      <c r="E19" s="68"/>
      <c r="F19" s="62"/>
      <c r="G19" s="67"/>
      <c r="H19" s="53"/>
      <c r="L19" s="36"/>
    </row>
    <row r="20" spans="1:12" s="2" customFormat="1" ht="24.95" customHeight="1" x14ac:dyDescent="0.25">
      <c r="A20" s="66"/>
      <c r="B20" s="53"/>
      <c r="C20" s="53"/>
      <c r="D20" s="67"/>
      <c r="E20" s="68"/>
      <c r="F20" s="62"/>
      <c r="G20" s="67"/>
      <c r="H20" s="53"/>
      <c r="L20" s="36"/>
    </row>
    <row r="21" spans="1:12" s="2" customFormat="1" ht="24.95" customHeight="1" x14ac:dyDescent="0.25">
      <c r="A21" s="66"/>
      <c r="B21" s="53"/>
      <c r="C21" s="53"/>
      <c r="D21" s="67"/>
      <c r="E21" s="68"/>
      <c r="F21" s="62"/>
      <c r="G21" s="67"/>
      <c r="H21" s="53"/>
      <c r="L21" s="36"/>
    </row>
    <row r="22" spans="1:12" s="2" customFormat="1" ht="24.95" customHeight="1" x14ac:dyDescent="0.25">
      <c r="A22" s="66"/>
      <c r="B22" s="53"/>
      <c r="C22" s="53"/>
      <c r="D22" s="67"/>
      <c r="E22" s="68"/>
      <c r="F22" s="62"/>
      <c r="G22" s="67"/>
      <c r="H22" s="53"/>
      <c r="L22" s="36"/>
    </row>
    <row r="23" spans="1:12" s="2" customFormat="1" ht="24.95" customHeight="1" x14ac:dyDescent="0.25">
      <c r="A23" s="66"/>
      <c r="B23" s="53"/>
      <c r="C23" s="53"/>
      <c r="D23" s="67"/>
      <c r="E23" s="68"/>
      <c r="F23" s="62"/>
      <c r="G23" s="67"/>
      <c r="H23" s="53"/>
      <c r="L23" s="36"/>
    </row>
    <row r="24" spans="1:12" s="2" customFormat="1" ht="24.95" customHeight="1" x14ac:dyDescent="0.25">
      <c r="A24" s="66"/>
      <c r="B24" s="53"/>
      <c r="C24" s="53"/>
      <c r="D24" s="67"/>
      <c r="E24" s="68"/>
      <c r="F24" s="62"/>
      <c r="G24" s="67"/>
      <c r="H24" s="53"/>
      <c r="L24" s="36"/>
    </row>
    <row r="25" spans="1:12" s="2" customFormat="1" ht="24.95" customHeight="1" x14ac:dyDescent="0.25">
      <c r="A25" s="66"/>
      <c r="B25" s="53"/>
      <c r="C25" s="53"/>
      <c r="D25" s="67"/>
      <c r="E25" s="68"/>
      <c r="F25" s="62"/>
      <c r="G25" s="67"/>
      <c r="H25" s="53"/>
      <c r="L25" s="36"/>
    </row>
    <row r="26" spans="1:12" s="2" customFormat="1" ht="24.95" customHeight="1" x14ac:dyDescent="0.25">
      <c r="A26" s="66"/>
      <c r="B26" s="53"/>
      <c r="C26" s="53"/>
      <c r="D26" s="67"/>
      <c r="E26" s="68"/>
      <c r="F26" s="62"/>
      <c r="G26" s="67"/>
      <c r="H26" s="53"/>
      <c r="L26" s="36"/>
    </row>
    <row r="27" spans="1:12" s="2" customFormat="1" ht="24.95" customHeight="1" x14ac:dyDescent="0.25">
      <c r="A27" s="66"/>
      <c r="B27" s="53"/>
      <c r="C27" s="53"/>
      <c r="D27" s="67"/>
      <c r="E27" s="68"/>
      <c r="F27" s="62"/>
      <c r="G27" s="67"/>
      <c r="H27" s="53"/>
      <c r="L27" s="36"/>
    </row>
    <row r="28" spans="1:12" s="2" customFormat="1" ht="24.95" customHeight="1" x14ac:dyDescent="0.25">
      <c r="A28" s="66"/>
      <c r="B28" s="53"/>
      <c r="C28" s="53"/>
      <c r="D28" s="67"/>
      <c r="E28" s="68"/>
      <c r="F28" s="62"/>
      <c r="G28" s="67"/>
      <c r="H28" s="53"/>
      <c r="L28" s="36"/>
    </row>
    <row r="29" spans="1:12" s="2" customFormat="1" ht="24.95" customHeight="1" x14ac:dyDescent="0.25">
      <c r="A29" s="66"/>
      <c r="B29" s="53"/>
      <c r="C29" s="53"/>
      <c r="D29" s="67"/>
      <c r="E29" s="68"/>
      <c r="F29" s="62"/>
      <c r="G29" s="67"/>
      <c r="H29" s="53"/>
      <c r="L29" s="36"/>
    </row>
    <row r="30" spans="1:12" s="2" customFormat="1" ht="24.95" customHeight="1" x14ac:dyDescent="0.25">
      <c r="A30" s="66"/>
      <c r="B30" s="53"/>
      <c r="C30" s="53"/>
      <c r="D30" s="67"/>
      <c r="E30" s="68"/>
      <c r="F30" s="62"/>
      <c r="G30" s="67"/>
      <c r="H30" s="53"/>
      <c r="L30" s="36"/>
    </row>
    <row r="31" spans="1:12" s="2" customFormat="1" ht="24.95" customHeight="1" x14ac:dyDescent="0.25">
      <c r="A31" s="66"/>
      <c r="B31" s="53"/>
      <c r="C31" s="53"/>
      <c r="D31" s="67"/>
      <c r="E31" s="68"/>
      <c r="F31" s="62"/>
      <c r="G31" s="67"/>
      <c r="H31" s="53"/>
      <c r="L31" s="36"/>
    </row>
    <row r="32" spans="1:12" s="2" customFormat="1" ht="24.95" customHeight="1" x14ac:dyDescent="0.25">
      <c r="A32" s="66"/>
      <c r="B32" s="53"/>
      <c r="C32" s="53"/>
      <c r="D32" s="67"/>
      <c r="E32" s="68"/>
      <c r="F32" s="62"/>
      <c r="G32" s="67"/>
      <c r="H32" s="53"/>
      <c r="L32" s="36"/>
    </row>
    <row r="33" spans="1:12" s="2" customFormat="1" ht="24.95" customHeight="1" x14ac:dyDescent="0.25">
      <c r="A33" s="66"/>
      <c r="B33" s="53"/>
      <c r="C33" s="53"/>
      <c r="D33" s="67"/>
      <c r="E33" s="68"/>
      <c r="F33" s="62"/>
      <c r="G33" s="67"/>
      <c r="H33" s="53"/>
      <c r="L33" s="36"/>
    </row>
    <row r="34" spans="1:12" s="2" customFormat="1" ht="24.95" customHeight="1" x14ac:dyDescent="0.25">
      <c r="A34" s="66"/>
      <c r="B34" s="53"/>
      <c r="C34" s="53"/>
      <c r="D34" s="67"/>
      <c r="E34" s="68"/>
      <c r="F34" s="62"/>
      <c r="G34" s="67"/>
      <c r="H34" s="53"/>
      <c r="L34" s="36"/>
    </row>
    <row r="35" spans="1:12" s="2" customFormat="1" ht="24.95" customHeight="1" x14ac:dyDescent="0.25">
      <c r="A35" s="66"/>
      <c r="B35" s="53"/>
      <c r="C35" s="53"/>
      <c r="D35" s="67"/>
      <c r="E35" s="68"/>
      <c r="F35" s="62"/>
      <c r="G35" s="67"/>
      <c r="H35" s="53"/>
      <c r="L35" s="36"/>
    </row>
    <row r="36" spans="1:12" s="2" customFormat="1" ht="24.95" customHeight="1" x14ac:dyDescent="0.25">
      <c r="A36" s="66"/>
      <c r="B36" s="53"/>
      <c r="C36" s="53"/>
      <c r="D36" s="67"/>
      <c r="E36" s="68"/>
      <c r="F36" s="62"/>
      <c r="G36" s="67"/>
      <c r="H36" s="53"/>
      <c r="L36" s="36"/>
    </row>
    <row r="37" spans="1:12" s="2" customFormat="1" ht="24.95" customHeight="1" x14ac:dyDescent="0.25">
      <c r="A37" s="66"/>
      <c r="B37" s="53"/>
      <c r="C37" s="53"/>
      <c r="D37" s="67"/>
      <c r="E37" s="68"/>
      <c r="F37" s="62"/>
      <c r="G37" s="67"/>
      <c r="H37" s="53"/>
      <c r="L37" s="36"/>
    </row>
    <row r="38" spans="1:12" s="2" customFormat="1" ht="24.95" customHeight="1" x14ac:dyDescent="0.25">
      <c r="A38" s="66"/>
      <c r="B38" s="53"/>
      <c r="C38" s="53"/>
      <c r="D38" s="67"/>
      <c r="E38" s="68"/>
      <c r="F38" s="62"/>
      <c r="G38" s="67"/>
      <c r="H38" s="53"/>
      <c r="L38" s="36"/>
    </row>
    <row r="39" spans="1:12" s="2" customFormat="1" ht="24.95" customHeight="1" x14ac:dyDescent="0.25">
      <c r="A39" s="66"/>
      <c r="B39" s="53"/>
      <c r="C39" s="53"/>
      <c r="D39" s="67"/>
      <c r="E39" s="68"/>
      <c r="F39" s="62"/>
      <c r="G39" s="67"/>
      <c r="H39" s="53"/>
      <c r="L39" s="36"/>
    </row>
    <row r="40" spans="1:12" s="2" customFormat="1" ht="24.95" customHeight="1" x14ac:dyDescent="0.25">
      <c r="A40" s="66"/>
      <c r="B40" s="53"/>
      <c r="C40" s="53"/>
      <c r="D40" s="67"/>
      <c r="E40" s="68"/>
      <c r="F40" s="62"/>
      <c r="G40" s="67"/>
      <c r="H40" s="53"/>
      <c r="L40" s="36"/>
    </row>
    <row r="41" spans="1:12" s="2" customFormat="1" ht="24.95" customHeight="1" x14ac:dyDescent="0.25">
      <c r="A41" s="66"/>
      <c r="B41" s="53"/>
      <c r="C41" s="53"/>
      <c r="D41" s="67"/>
      <c r="E41" s="68"/>
      <c r="F41" s="62"/>
      <c r="G41" s="67"/>
      <c r="H41" s="53"/>
      <c r="L41" s="36"/>
    </row>
    <row r="42" spans="1:12" s="2" customFormat="1" ht="24.95" customHeight="1" x14ac:dyDescent="0.25">
      <c r="A42" s="66"/>
      <c r="B42" s="53"/>
      <c r="C42" s="53"/>
      <c r="D42" s="67"/>
      <c r="E42" s="68"/>
      <c r="F42" s="62"/>
      <c r="G42" s="67"/>
      <c r="H42" s="53"/>
      <c r="L42" s="36"/>
    </row>
    <row r="43" spans="1:12" s="2" customFormat="1" ht="24.95" customHeight="1" x14ac:dyDescent="0.25">
      <c r="A43" s="66"/>
      <c r="B43" s="53"/>
      <c r="C43" s="53"/>
      <c r="D43" s="67"/>
      <c r="E43" s="68"/>
      <c r="F43" s="62"/>
      <c r="G43" s="67"/>
      <c r="H43" s="53"/>
      <c r="L43" s="36"/>
    </row>
    <row r="44" spans="1:12" s="2" customFormat="1" ht="24.95" customHeight="1" x14ac:dyDescent="0.25">
      <c r="A44" s="66"/>
      <c r="B44" s="53"/>
      <c r="C44" s="53"/>
      <c r="D44" s="67"/>
      <c r="E44" s="68"/>
      <c r="F44" s="62"/>
      <c r="G44" s="67"/>
      <c r="H44" s="53"/>
      <c r="L44" s="36"/>
    </row>
    <row r="45" spans="1:12" s="2" customFormat="1" ht="24.95" customHeight="1" x14ac:dyDescent="0.25">
      <c r="A45" s="66"/>
      <c r="B45" s="53"/>
      <c r="C45" s="53"/>
      <c r="D45" s="67"/>
      <c r="E45" s="68"/>
      <c r="F45" s="62"/>
      <c r="G45" s="67"/>
      <c r="H45" s="53"/>
      <c r="L45" s="36"/>
    </row>
    <row r="46" spans="1:12" s="2" customFormat="1" ht="24.95" customHeight="1" x14ac:dyDescent="0.25">
      <c r="A46" s="66"/>
      <c r="B46" s="53"/>
      <c r="C46" s="53"/>
      <c r="D46" s="67"/>
      <c r="E46" s="68"/>
      <c r="F46" s="62"/>
      <c r="G46" s="67"/>
      <c r="H46" s="53"/>
      <c r="L46" s="36"/>
    </row>
    <row r="47" spans="1:12" s="2" customFormat="1" ht="24.95" customHeight="1" x14ac:dyDescent="0.25">
      <c r="A47" s="66"/>
      <c r="B47" s="53"/>
      <c r="C47" s="53"/>
      <c r="D47" s="67"/>
      <c r="E47" s="68"/>
      <c r="F47" s="62"/>
      <c r="G47" s="67"/>
      <c r="H47" s="53"/>
      <c r="L47" s="36"/>
    </row>
    <row r="48" spans="1:12" s="2" customFormat="1" ht="24.95" customHeight="1" x14ac:dyDescent="0.25">
      <c r="A48" s="66"/>
      <c r="B48" s="53"/>
      <c r="C48" s="53"/>
      <c r="D48" s="67"/>
      <c r="E48" s="68"/>
      <c r="F48" s="62"/>
      <c r="G48" s="67"/>
      <c r="H48" s="53"/>
      <c r="L48" s="36"/>
    </row>
    <row r="49" spans="1:12" s="2" customFormat="1" ht="24.95" customHeight="1" x14ac:dyDescent="0.25">
      <c r="A49" s="66"/>
      <c r="B49" s="53"/>
      <c r="C49" s="53"/>
      <c r="D49" s="67"/>
      <c r="E49" s="68"/>
      <c r="F49" s="62"/>
      <c r="G49" s="67"/>
      <c r="H49" s="53"/>
      <c r="L49" s="36"/>
    </row>
    <row r="50" spans="1:12" s="2" customFormat="1" ht="24.95" customHeight="1" x14ac:dyDescent="0.25">
      <c r="A50" s="66"/>
      <c r="B50" s="53"/>
      <c r="C50" s="53"/>
      <c r="D50" s="67"/>
      <c r="E50" s="68"/>
      <c r="F50" s="62"/>
      <c r="G50" s="67"/>
      <c r="H50" s="53"/>
      <c r="L50" s="36"/>
    </row>
    <row r="51" spans="1:12" s="2" customFormat="1" ht="24.95" customHeight="1" x14ac:dyDescent="0.25">
      <c r="A51" s="66"/>
      <c r="B51" s="53"/>
      <c r="C51" s="53"/>
      <c r="D51" s="67"/>
      <c r="E51" s="68"/>
      <c r="F51" s="62"/>
      <c r="G51" s="67"/>
      <c r="H51" s="53"/>
      <c r="L51" s="36"/>
    </row>
    <row r="52" spans="1:12" s="2" customFormat="1" ht="24.95" customHeight="1" x14ac:dyDescent="0.25">
      <c r="A52" s="66"/>
      <c r="B52" s="53"/>
      <c r="C52" s="53"/>
      <c r="D52" s="67"/>
      <c r="E52" s="68"/>
      <c r="F52" s="62"/>
      <c r="G52" s="67"/>
      <c r="H52" s="53"/>
      <c r="L52" s="36"/>
    </row>
    <row r="53" spans="1:12" s="2" customFormat="1" ht="24.95" customHeight="1" x14ac:dyDescent="0.25">
      <c r="A53" s="66"/>
      <c r="B53" s="53"/>
      <c r="C53" s="53"/>
      <c r="D53" s="67"/>
      <c r="E53" s="68"/>
      <c r="F53" s="62"/>
      <c r="G53" s="67"/>
      <c r="H53" s="53"/>
      <c r="L53" s="36"/>
    </row>
    <row r="54" spans="1:12" s="2" customFormat="1" ht="24.95" customHeight="1" x14ac:dyDescent="0.25">
      <c r="A54" s="66"/>
      <c r="B54" s="53"/>
      <c r="C54" s="53"/>
      <c r="D54" s="67"/>
      <c r="E54" s="68"/>
      <c r="F54" s="62"/>
      <c r="G54" s="67"/>
      <c r="H54" s="53"/>
      <c r="L54" s="36"/>
    </row>
    <row r="55" spans="1:12" s="2" customFormat="1" ht="24.95" customHeight="1" x14ac:dyDescent="0.25">
      <c r="A55" s="271"/>
      <c r="B55" s="271"/>
      <c r="C55" s="271"/>
      <c r="D55" s="271"/>
      <c r="E55" s="271"/>
      <c r="F55" s="271"/>
      <c r="G55" s="271"/>
      <c r="H55" s="271"/>
      <c r="L55" s="36"/>
    </row>
    <row r="56" spans="1:12" x14ac:dyDescent="0.25">
      <c r="A56" s="4"/>
      <c r="B56" s="40"/>
      <c r="C56" s="40"/>
      <c r="D56" s="43"/>
      <c r="E56" s="45"/>
      <c r="F56" s="47"/>
      <c r="G56" s="45"/>
      <c r="H56" s="38"/>
    </row>
    <row r="57" spans="1:12" x14ac:dyDescent="0.25">
      <c r="A57" s="4"/>
      <c r="B57" s="40"/>
      <c r="C57" s="40"/>
      <c r="D57" s="43"/>
      <c r="E57" s="45"/>
      <c r="F57" s="47"/>
      <c r="G57" s="45"/>
      <c r="H57" s="38"/>
    </row>
    <row r="58" spans="1:12" x14ac:dyDescent="0.25">
      <c r="A58" s="4"/>
      <c r="B58" s="40"/>
      <c r="C58" s="40"/>
      <c r="D58" s="43"/>
      <c r="E58" s="45"/>
      <c r="F58" s="47"/>
      <c r="G58" s="45"/>
      <c r="H58" s="38"/>
    </row>
    <row r="59" spans="1:12" x14ac:dyDescent="0.25">
      <c r="A59" s="4"/>
      <c r="B59" s="40"/>
      <c r="C59" s="40"/>
      <c r="D59" s="43"/>
      <c r="E59" s="45"/>
      <c r="F59" s="47"/>
      <c r="G59" s="45"/>
      <c r="H59" s="38"/>
    </row>
    <row r="60" spans="1:12" x14ac:dyDescent="0.25">
      <c r="A60" s="4"/>
      <c r="B60" s="40"/>
      <c r="C60" s="40"/>
      <c r="D60" s="43"/>
      <c r="E60" s="45"/>
      <c r="F60" s="47"/>
      <c r="G60" s="45"/>
      <c r="H60" s="38"/>
    </row>
    <row r="61" spans="1:12" x14ac:dyDescent="0.25">
      <c r="A61" s="4"/>
      <c r="B61" s="40"/>
      <c r="C61" s="40"/>
      <c r="D61" s="43"/>
      <c r="E61" s="45"/>
      <c r="F61" s="47"/>
      <c r="G61" s="45"/>
      <c r="H61" s="38"/>
    </row>
    <row r="62" spans="1:12" x14ac:dyDescent="0.25">
      <c r="A62" s="4"/>
      <c r="B62" s="40"/>
      <c r="C62" s="40"/>
      <c r="D62" s="43"/>
      <c r="E62" s="45"/>
      <c r="F62" s="47"/>
      <c r="G62" s="45"/>
      <c r="H62" s="38"/>
    </row>
    <row r="63" spans="1:12" x14ac:dyDescent="0.25">
      <c r="A63" s="4"/>
      <c r="B63" s="40"/>
      <c r="C63" s="40"/>
      <c r="D63" s="43"/>
      <c r="E63" s="45"/>
      <c r="F63" s="47"/>
      <c r="G63" s="45"/>
      <c r="H63" s="38"/>
    </row>
    <row r="64" spans="1:12" x14ac:dyDescent="0.25">
      <c r="A64" s="4"/>
      <c r="B64" s="40"/>
      <c r="C64" s="40"/>
      <c r="D64" s="43"/>
      <c r="E64" s="45"/>
      <c r="F64" s="47"/>
      <c r="G64" s="45"/>
      <c r="H64" s="38"/>
    </row>
    <row r="65" spans="1:8" x14ac:dyDescent="0.25">
      <c r="A65" s="4"/>
      <c r="B65" s="40"/>
      <c r="C65" s="40"/>
      <c r="D65" s="43"/>
      <c r="E65" s="45"/>
      <c r="F65" s="47"/>
      <c r="G65" s="45"/>
      <c r="H65" s="38"/>
    </row>
    <row r="66" spans="1:8" x14ac:dyDescent="0.25">
      <c r="A66" s="4"/>
      <c r="B66" s="40"/>
      <c r="C66" s="40"/>
      <c r="D66" s="43"/>
      <c r="E66" s="45"/>
      <c r="F66" s="47"/>
      <c r="G66" s="45"/>
      <c r="H66" s="38"/>
    </row>
    <row r="67" spans="1:8" x14ac:dyDescent="0.25">
      <c r="A67" s="4"/>
      <c r="B67" s="40"/>
      <c r="C67" s="40"/>
      <c r="D67" s="43"/>
      <c r="E67" s="45"/>
      <c r="F67" s="47"/>
      <c r="G67" s="45"/>
      <c r="H67" s="38"/>
    </row>
    <row r="68" spans="1:8" x14ac:dyDescent="0.25">
      <c r="A68" s="4"/>
      <c r="B68" s="40"/>
      <c r="C68" s="40"/>
      <c r="D68" s="43"/>
      <c r="E68" s="45"/>
      <c r="F68" s="47"/>
      <c r="G68" s="45"/>
      <c r="H68" s="38"/>
    </row>
    <row r="69" spans="1:8" x14ac:dyDescent="0.25">
      <c r="A69" s="4"/>
      <c r="B69" s="40"/>
      <c r="C69" s="40"/>
      <c r="D69" s="43"/>
      <c r="E69" s="45"/>
      <c r="F69" s="47"/>
      <c r="G69" s="45"/>
      <c r="H69" s="38"/>
    </row>
    <row r="70" spans="1:8" x14ac:dyDescent="0.25">
      <c r="A70" s="4"/>
      <c r="B70" s="40"/>
      <c r="C70" s="40"/>
      <c r="D70" s="43"/>
      <c r="E70" s="45"/>
      <c r="F70" s="47"/>
      <c r="G70" s="45"/>
      <c r="H70" s="38"/>
    </row>
    <row r="71" spans="1:8" x14ac:dyDescent="0.25">
      <c r="A71" s="4"/>
      <c r="B71" s="40"/>
      <c r="C71" s="40"/>
      <c r="D71" s="43"/>
      <c r="E71" s="45"/>
      <c r="F71" s="47"/>
      <c r="G71" s="45"/>
      <c r="H71" s="38"/>
    </row>
    <row r="72" spans="1:8" x14ac:dyDescent="0.25">
      <c r="A72" s="4"/>
      <c r="B72" s="40"/>
      <c r="C72" s="40"/>
      <c r="D72" s="43"/>
      <c r="E72" s="45"/>
      <c r="F72" s="47"/>
      <c r="G72" s="45"/>
      <c r="H72" s="38"/>
    </row>
    <row r="73" spans="1:8" x14ac:dyDescent="0.25">
      <c r="A73" s="4"/>
      <c r="B73" s="40"/>
      <c r="C73" s="40"/>
      <c r="D73" s="43"/>
      <c r="E73" s="45"/>
      <c r="F73" s="47"/>
      <c r="G73" s="45"/>
      <c r="H73" s="38"/>
    </row>
    <row r="74" spans="1:8" x14ac:dyDescent="0.25">
      <c r="A74" s="4"/>
      <c r="B74" s="40"/>
      <c r="C74" s="40"/>
      <c r="D74" s="43"/>
      <c r="E74" s="45"/>
      <c r="F74" s="47"/>
      <c r="G74" s="45"/>
      <c r="H74" s="38"/>
    </row>
    <row r="75" spans="1:8" x14ac:dyDescent="0.25">
      <c r="A75" s="4"/>
      <c r="B75" s="40"/>
      <c r="C75" s="40"/>
      <c r="D75" s="43"/>
      <c r="E75" s="45"/>
      <c r="F75" s="47"/>
      <c r="G75" s="45"/>
      <c r="H75" s="38"/>
    </row>
    <row r="76" spans="1:8" x14ac:dyDescent="0.25">
      <c r="A76" s="4"/>
      <c r="B76" s="40"/>
      <c r="C76" s="40"/>
      <c r="D76" s="43"/>
      <c r="E76" s="45"/>
      <c r="F76" s="47"/>
      <c r="G76" s="45"/>
      <c r="H76" s="38"/>
    </row>
    <row r="77" spans="1:8" x14ac:dyDescent="0.25">
      <c r="A77" s="4"/>
      <c r="B77" s="40"/>
      <c r="C77" s="40"/>
      <c r="D77" s="43"/>
      <c r="E77" s="45"/>
      <c r="F77" s="47"/>
      <c r="G77" s="45"/>
      <c r="H77" s="38"/>
    </row>
    <row r="78" spans="1:8" x14ac:dyDescent="0.25">
      <c r="A78" s="4"/>
      <c r="B78" s="40"/>
      <c r="C78" s="40"/>
      <c r="D78" s="43"/>
      <c r="E78" s="45"/>
      <c r="F78" s="47"/>
      <c r="G78" s="45"/>
      <c r="H78" s="38"/>
    </row>
    <row r="79" spans="1:8" x14ac:dyDescent="0.25">
      <c r="A79" s="4"/>
      <c r="B79" s="40"/>
      <c r="C79" s="40"/>
      <c r="D79" s="43"/>
      <c r="E79" s="45"/>
      <c r="F79" s="47"/>
      <c r="G79" s="45"/>
      <c r="H79" s="38"/>
    </row>
    <row r="80" spans="1:8" x14ac:dyDescent="0.25">
      <c r="A80" s="4"/>
      <c r="B80" s="40"/>
      <c r="C80" s="40"/>
      <c r="D80" s="43"/>
      <c r="E80" s="45"/>
      <c r="F80" s="47"/>
      <c r="G80" s="45"/>
      <c r="H80" s="38"/>
    </row>
    <row r="81" spans="1:8" x14ac:dyDescent="0.25">
      <c r="A81" s="4"/>
      <c r="B81" s="40"/>
      <c r="C81" s="40"/>
      <c r="D81" s="43"/>
      <c r="E81" s="45"/>
      <c r="F81" s="47"/>
      <c r="G81" s="45"/>
      <c r="H81" s="38"/>
    </row>
    <row r="82" spans="1:8" x14ac:dyDescent="0.25">
      <c r="A82" s="4"/>
      <c r="B82" s="40"/>
      <c r="C82" s="40"/>
      <c r="D82" s="43"/>
      <c r="E82" s="45"/>
      <c r="F82" s="47"/>
      <c r="G82" s="45"/>
      <c r="H82" s="38"/>
    </row>
    <row r="83" spans="1:8" x14ac:dyDescent="0.25">
      <c r="A83" s="4"/>
      <c r="B83" s="40"/>
      <c r="C83" s="40"/>
      <c r="D83" s="43"/>
      <c r="E83" s="45"/>
      <c r="F83" s="47"/>
      <c r="G83" s="45"/>
      <c r="H83" s="38"/>
    </row>
    <row r="84" spans="1:8" x14ac:dyDescent="0.25">
      <c r="A84" s="4"/>
      <c r="B84" s="40"/>
      <c r="C84" s="40"/>
      <c r="D84" s="43"/>
      <c r="E84" s="45"/>
      <c r="F84" s="47"/>
      <c r="G84" s="45"/>
      <c r="H84" s="38"/>
    </row>
    <row r="85" spans="1:8" x14ac:dyDescent="0.25">
      <c r="A85" s="4"/>
      <c r="B85" s="40"/>
      <c r="C85" s="40"/>
      <c r="D85" s="43"/>
      <c r="E85" s="45"/>
      <c r="F85" s="47"/>
      <c r="G85" s="45"/>
      <c r="H85" s="38"/>
    </row>
    <row r="86" spans="1:8" x14ac:dyDescent="0.25">
      <c r="A86" s="4"/>
      <c r="B86" s="40"/>
      <c r="C86" s="40"/>
      <c r="D86" s="43"/>
      <c r="E86" s="45"/>
      <c r="F86" s="47"/>
      <c r="G86" s="45"/>
      <c r="H86" s="38"/>
    </row>
    <row r="87" spans="1:8" x14ac:dyDescent="0.25">
      <c r="A87" s="4"/>
      <c r="B87" s="40"/>
      <c r="C87" s="40"/>
      <c r="D87" s="43"/>
      <c r="E87" s="45"/>
      <c r="F87" s="47"/>
      <c r="G87" s="45"/>
      <c r="H87" s="38"/>
    </row>
    <row r="88" spans="1:8" x14ac:dyDescent="0.25">
      <c r="A88" s="4"/>
      <c r="B88" s="40"/>
      <c r="C88" s="40"/>
      <c r="D88" s="43"/>
      <c r="E88" s="45"/>
      <c r="F88" s="47"/>
      <c r="G88" s="45"/>
      <c r="H88" s="38"/>
    </row>
    <row r="89" spans="1:8" x14ac:dyDescent="0.25">
      <c r="A89" s="4"/>
      <c r="B89" s="40"/>
      <c r="C89" s="40"/>
      <c r="D89" s="43"/>
      <c r="E89" s="45"/>
      <c r="F89" s="47"/>
      <c r="G89" s="45"/>
      <c r="H89" s="38"/>
    </row>
    <row r="90" spans="1:8" x14ac:dyDescent="0.25">
      <c r="A90" s="4"/>
      <c r="B90" s="40"/>
      <c r="C90" s="40"/>
      <c r="D90" s="43"/>
      <c r="E90" s="45"/>
      <c r="F90" s="47"/>
      <c r="G90" s="45"/>
      <c r="H90" s="38"/>
    </row>
    <row r="91" spans="1:8" x14ac:dyDescent="0.25">
      <c r="A91" s="4"/>
      <c r="B91" s="40"/>
      <c r="C91" s="40"/>
      <c r="D91" s="43"/>
      <c r="E91" s="45"/>
      <c r="F91" s="47"/>
      <c r="G91" s="45"/>
      <c r="H91" s="38"/>
    </row>
    <row r="92" spans="1:8" x14ac:dyDescent="0.25">
      <c r="A92" s="4"/>
      <c r="B92" s="40"/>
      <c r="C92" s="40"/>
      <c r="D92" s="43"/>
      <c r="E92" s="45"/>
      <c r="F92" s="47"/>
      <c r="G92" s="45"/>
      <c r="H92" s="38"/>
    </row>
    <row r="93" spans="1:8" x14ac:dyDescent="0.25">
      <c r="A93" s="4"/>
      <c r="B93" s="40"/>
      <c r="C93" s="40"/>
      <c r="D93" s="43"/>
      <c r="E93" s="45"/>
      <c r="F93" s="47"/>
      <c r="G93" s="45"/>
      <c r="H93" s="38"/>
    </row>
    <row r="94" spans="1:8" x14ac:dyDescent="0.25">
      <c r="A94" s="4"/>
      <c r="B94" s="40"/>
      <c r="C94" s="40"/>
      <c r="D94" s="43"/>
      <c r="E94" s="45"/>
      <c r="F94" s="47"/>
      <c r="G94" s="45"/>
      <c r="H94" s="38"/>
    </row>
    <row r="95" spans="1:8" x14ac:dyDescent="0.25">
      <c r="A95" s="4"/>
      <c r="B95" s="40"/>
      <c r="C95" s="40"/>
      <c r="D95" s="43"/>
      <c r="E95" s="45"/>
      <c r="F95" s="47"/>
      <c r="G95" s="45"/>
      <c r="H95" s="38"/>
    </row>
    <row r="96" spans="1:8" x14ac:dyDescent="0.25">
      <c r="A96" s="4"/>
      <c r="B96" s="40"/>
      <c r="C96" s="40"/>
      <c r="D96" s="43"/>
      <c r="E96" s="45"/>
      <c r="F96" s="47"/>
      <c r="G96" s="45"/>
      <c r="H96" s="38"/>
    </row>
    <row r="97" spans="1:8" x14ac:dyDescent="0.25">
      <c r="A97" s="4"/>
      <c r="B97" s="40"/>
      <c r="C97" s="40"/>
      <c r="D97" s="43"/>
      <c r="E97" s="45"/>
      <c r="F97" s="47"/>
      <c r="G97" s="45"/>
      <c r="H97" s="38"/>
    </row>
    <row r="98" spans="1:8" x14ac:dyDescent="0.25">
      <c r="A98" s="4"/>
      <c r="B98" s="40"/>
      <c r="C98" s="40"/>
      <c r="D98" s="43"/>
      <c r="E98" s="45"/>
      <c r="F98" s="47"/>
      <c r="G98" s="45"/>
      <c r="H98" s="38"/>
    </row>
    <row r="99" spans="1:8" x14ac:dyDescent="0.25">
      <c r="A99" s="4"/>
      <c r="B99" s="40"/>
      <c r="C99" s="40"/>
      <c r="D99" s="43"/>
      <c r="E99" s="45"/>
      <c r="F99" s="47"/>
      <c r="G99" s="45"/>
      <c r="H99" s="38"/>
    </row>
    <row r="100" spans="1:8" x14ac:dyDescent="0.25">
      <c r="A100" s="4"/>
      <c r="B100" s="40"/>
      <c r="C100" s="40"/>
      <c r="D100" s="43"/>
      <c r="E100" s="45"/>
      <c r="F100" s="47"/>
      <c r="G100" s="45"/>
      <c r="H100" s="38"/>
    </row>
    <row r="101" spans="1:8" x14ac:dyDescent="0.25">
      <c r="A101" s="4"/>
      <c r="B101" s="40"/>
      <c r="C101" s="40"/>
      <c r="D101" s="43"/>
      <c r="E101" s="45"/>
      <c r="F101" s="47"/>
      <c r="G101" s="45"/>
      <c r="H101" s="38"/>
    </row>
    <row r="102" spans="1:8" x14ac:dyDescent="0.25">
      <c r="A102" s="4"/>
      <c r="B102" s="40"/>
      <c r="C102" s="40"/>
      <c r="D102" s="43"/>
      <c r="E102" s="45"/>
      <c r="F102" s="47"/>
      <c r="G102" s="45"/>
      <c r="H102" s="38"/>
    </row>
    <row r="103" spans="1:8" x14ac:dyDescent="0.25">
      <c r="A103" s="4"/>
      <c r="B103" s="40"/>
      <c r="C103" s="40"/>
      <c r="D103" s="43"/>
      <c r="E103" s="45"/>
      <c r="F103" s="47"/>
      <c r="G103" s="45"/>
      <c r="H103" s="38"/>
    </row>
    <row r="104" spans="1:8" x14ac:dyDescent="0.25">
      <c r="A104" s="4"/>
      <c r="B104" s="40"/>
      <c r="C104" s="40"/>
      <c r="D104" s="43"/>
      <c r="E104" s="45"/>
      <c r="F104" s="47"/>
      <c r="G104" s="45"/>
      <c r="H104" s="38"/>
    </row>
    <row r="105" spans="1:8" x14ac:dyDescent="0.25">
      <c r="A105" s="4"/>
      <c r="B105" s="40"/>
      <c r="C105" s="40"/>
      <c r="D105" s="43"/>
      <c r="E105" s="45"/>
      <c r="F105" s="47"/>
      <c r="G105" s="45"/>
      <c r="H105" s="38"/>
    </row>
    <row r="106" spans="1:8" x14ac:dyDescent="0.25">
      <c r="A106" s="4"/>
      <c r="B106" s="40"/>
      <c r="C106" s="40"/>
      <c r="D106" s="43"/>
      <c r="E106" s="45"/>
      <c r="F106" s="47"/>
      <c r="G106" s="45"/>
      <c r="H106" s="38"/>
    </row>
    <row r="107" spans="1:8" x14ac:dyDescent="0.25">
      <c r="A107" s="4"/>
      <c r="B107" s="40"/>
      <c r="C107" s="40"/>
      <c r="D107" s="43"/>
      <c r="E107" s="45"/>
      <c r="F107" s="47"/>
      <c r="G107" s="45"/>
      <c r="H107" s="38"/>
    </row>
    <row r="108" spans="1:8" x14ac:dyDescent="0.25">
      <c r="A108" s="4"/>
      <c r="B108" s="40"/>
      <c r="C108" s="40"/>
      <c r="D108" s="43"/>
      <c r="E108" s="45"/>
      <c r="F108" s="47"/>
      <c r="G108" s="45"/>
      <c r="H108" s="38"/>
    </row>
    <row r="109" spans="1:8" x14ac:dyDescent="0.25">
      <c r="A109" s="4"/>
      <c r="B109" s="40"/>
      <c r="C109" s="40"/>
      <c r="D109" s="43"/>
      <c r="E109" s="45"/>
      <c r="F109" s="47"/>
      <c r="G109" s="45"/>
      <c r="H109" s="38"/>
    </row>
    <row r="110" spans="1:8" x14ac:dyDescent="0.25">
      <c r="A110" s="4"/>
      <c r="B110" s="40"/>
      <c r="C110" s="40"/>
      <c r="D110" s="43"/>
      <c r="E110" s="45"/>
      <c r="F110" s="47"/>
      <c r="G110" s="45"/>
      <c r="H110" s="38"/>
    </row>
    <row r="111" spans="1:8" x14ac:dyDescent="0.25">
      <c r="A111" s="4"/>
      <c r="B111" s="40"/>
      <c r="C111" s="40"/>
      <c r="D111" s="43"/>
      <c r="E111" s="45"/>
      <c r="F111" s="47"/>
      <c r="G111" s="45"/>
      <c r="H111" s="38"/>
    </row>
    <row r="112" spans="1:8" x14ac:dyDescent="0.25">
      <c r="A112" s="4"/>
      <c r="B112" s="40"/>
      <c r="C112" s="40"/>
      <c r="D112" s="43"/>
      <c r="E112" s="45"/>
      <c r="F112" s="47"/>
      <c r="G112" s="45"/>
      <c r="H112" s="38"/>
    </row>
    <row r="113" spans="1:8" x14ac:dyDescent="0.25">
      <c r="A113" s="4"/>
      <c r="B113" s="40"/>
      <c r="C113" s="40"/>
      <c r="D113" s="43"/>
      <c r="E113" s="45"/>
      <c r="F113" s="47"/>
      <c r="G113" s="45"/>
      <c r="H113" s="38"/>
    </row>
    <row r="114" spans="1:8" x14ac:dyDescent="0.25">
      <c r="A114" s="4"/>
      <c r="B114" s="40"/>
      <c r="C114" s="40"/>
      <c r="D114" s="43"/>
      <c r="E114" s="45"/>
      <c r="F114" s="47"/>
      <c r="G114" s="45"/>
      <c r="H114" s="38"/>
    </row>
    <row r="115" spans="1:8" x14ac:dyDescent="0.25">
      <c r="A115" s="4"/>
      <c r="B115" s="40"/>
      <c r="C115" s="40"/>
      <c r="D115" s="43"/>
      <c r="E115" s="45"/>
      <c r="F115" s="47"/>
      <c r="G115" s="45"/>
      <c r="H115" s="38"/>
    </row>
    <row r="116" spans="1:8" x14ac:dyDescent="0.25">
      <c r="A116" s="4"/>
      <c r="B116" s="40"/>
      <c r="C116" s="40"/>
      <c r="D116" s="43"/>
      <c r="E116" s="45"/>
      <c r="F116" s="47"/>
      <c r="G116" s="45"/>
      <c r="H116" s="38"/>
    </row>
    <row r="117" spans="1:8" x14ac:dyDescent="0.25">
      <c r="A117" s="4"/>
      <c r="B117" s="40"/>
      <c r="C117" s="40"/>
      <c r="D117" s="43"/>
      <c r="E117" s="45"/>
      <c r="F117" s="47"/>
      <c r="G117" s="45"/>
      <c r="H117" s="38"/>
    </row>
    <row r="118" spans="1:8" x14ac:dyDescent="0.25">
      <c r="A118" s="4"/>
      <c r="B118" s="40"/>
      <c r="C118" s="40"/>
      <c r="D118" s="43"/>
      <c r="E118" s="45"/>
      <c r="F118" s="47"/>
      <c r="G118" s="45"/>
      <c r="H118" s="38"/>
    </row>
    <row r="119" spans="1:8" x14ac:dyDescent="0.25">
      <c r="A119" s="4"/>
      <c r="B119" s="40"/>
      <c r="C119" s="40"/>
      <c r="D119" s="43"/>
      <c r="E119" s="45"/>
      <c r="F119" s="47"/>
      <c r="G119" s="45"/>
      <c r="H119" s="38"/>
    </row>
    <row r="120" spans="1:8" x14ac:dyDescent="0.25">
      <c r="A120" s="4"/>
      <c r="B120" s="40"/>
      <c r="C120" s="40"/>
      <c r="D120" s="43"/>
      <c r="E120" s="45"/>
      <c r="F120" s="47"/>
      <c r="G120" s="45"/>
      <c r="H120" s="38"/>
    </row>
    <row r="121" spans="1:8" x14ac:dyDescent="0.25">
      <c r="A121" s="4"/>
      <c r="B121" s="40"/>
      <c r="C121" s="40"/>
      <c r="D121" s="43"/>
      <c r="E121" s="45"/>
      <c r="F121" s="47"/>
      <c r="G121" s="45"/>
      <c r="H121" s="38"/>
    </row>
    <row r="122" spans="1:8" x14ac:dyDescent="0.25">
      <c r="A122" s="4"/>
      <c r="B122" s="40"/>
      <c r="C122" s="40"/>
      <c r="D122" s="43"/>
      <c r="E122" s="45"/>
      <c r="F122" s="47"/>
      <c r="G122" s="45"/>
      <c r="H122" s="38"/>
    </row>
    <row r="123" spans="1:8" x14ac:dyDescent="0.25">
      <c r="A123" s="4"/>
      <c r="B123" s="40"/>
      <c r="C123" s="40"/>
      <c r="D123" s="43"/>
      <c r="E123" s="45"/>
      <c r="F123" s="47"/>
      <c r="G123" s="45"/>
      <c r="H123" s="38"/>
    </row>
    <row r="124" spans="1:8" x14ac:dyDescent="0.25">
      <c r="A124" s="4"/>
      <c r="B124" s="40"/>
      <c r="C124" s="40"/>
      <c r="D124" s="43"/>
      <c r="E124" s="45"/>
      <c r="F124" s="47"/>
      <c r="G124" s="45"/>
      <c r="H124" s="38"/>
    </row>
    <row r="125" spans="1:8" x14ac:dyDescent="0.25">
      <c r="A125" s="4"/>
      <c r="B125" s="40"/>
      <c r="C125" s="40"/>
      <c r="D125" s="43"/>
      <c r="E125" s="45"/>
      <c r="F125" s="47"/>
      <c r="G125" s="45"/>
      <c r="H125" s="38"/>
    </row>
    <row r="126" spans="1:8" x14ac:dyDescent="0.25">
      <c r="A126" s="4"/>
      <c r="B126" s="40"/>
      <c r="C126" s="40"/>
      <c r="D126" s="43"/>
      <c r="E126" s="45"/>
      <c r="F126" s="47"/>
      <c r="G126" s="45"/>
      <c r="H126" s="38"/>
    </row>
    <row r="127" spans="1:8" x14ac:dyDescent="0.25">
      <c r="A127" s="4"/>
      <c r="B127" s="40"/>
      <c r="C127" s="40"/>
      <c r="D127" s="43"/>
      <c r="E127" s="45"/>
      <c r="F127" s="47"/>
      <c r="G127" s="45"/>
      <c r="H127" s="38"/>
    </row>
    <row r="128" spans="1:8" x14ac:dyDescent="0.25">
      <c r="A128" s="4"/>
      <c r="B128" s="40"/>
      <c r="C128" s="40"/>
      <c r="D128" s="43"/>
      <c r="E128" s="45"/>
      <c r="F128" s="47"/>
      <c r="G128" s="45"/>
      <c r="H128" s="38"/>
    </row>
    <row r="129" spans="1:8" x14ac:dyDescent="0.25">
      <c r="A129" s="4"/>
      <c r="B129" s="40"/>
      <c r="C129" s="40"/>
      <c r="D129" s="43"/>
      <c r="E129" s="45"/>
      <c r="F129" s="47"/>
      <c r="G129" s="45"/>
      <c r="H129" s="38"/>
    </row>
    <row r="130" spans="1:8" x14ac:dyDescent="0.25">
      <c r="A130" s="4"/>
      <c r="B130" s="40"/>
      <c r="C130" s="40"/>
      <c r="D130" s="43"/>
      <c r="E130" s="45"/>
      <c r="F130" s="47"/>
      <c r="G130" s="45"/>
      <c r="H130" s="38"/>
    </row>
    <row r="131" spans="1:8" x14ac:dyDescent="0.25">
      <c r="A131" s="4"/>
      <c r="B131" s="40"/>
      <c r="C131" s="40"/>
      <c r="D131" s="43"/>
      <c r="E131" s="45"/>
      <c r="F131" s="47"/>
      <c r="G131" s="45"/>
      <c r="H131" s="38"/>
    </row>
    <row r="132" spans="1:8" x14ac:dyDescent="0.25">
      <c r="A132" s="4"/>
      <c r="B132" s="40"/>
      <c r="C132" s="40"/>
      <c r="D132" s="43"/>
      <c r="E132" s="45"/>
      <c r="F132" s="47"/>
      <c r="G132" s="45"/>
      <c r="H132" s="38"/>
    </row>
    <row r="133" spans="1:8" x14ac:dyDescent="0.25">
      <c r="A133" s="4"/>
      <c r="B133" s="40"/>
      <c r="C133" s="40"/>
      <c r="D133" s="43"/>
      <c r="E133" s="45"/>
      <c r="F133" s="47"/>
      <c r="G133" s="45"/>
      <c r="H133" s="38"/>
    </row>
    <row r="134" spans="1:8" x14ac:dyDescent="0.25">
      <c r="A134" s="4"/>
      <c r="B134" s="40"/>
      <c r="C134" s="40"/>
      <c r="D134" s="43"/>
      <c r="E134" s="45"/>
      <c r="F134" s="47"/>
      <c r="G134" s="45"/>
      <c r="H134" s="38"/>
    </row>
    <row r="135" spans="1:8" x14ac:dyDescent="0.25">
      <c r="A135" s="4"/>
      <c r="B135" s="40"/>
      <c r="C135" s="40"/>
      <c r="D135" s="43"/>
      <c r="E135" s="45"/>
      <c r="F135" s="47"/>
      <c r="G135" s="45"/>
      <c r="H135" s="38"/>
    </row>
    <row r="136" spans="1:8" x14ac:dyDescent="0.25">
      <c r="A136" s="4"/>
      <c r="B136" s="40"/>
      <c r="C136" s="40"/>
      <c r="D136" s="43"/>
      <c r="E136" s="45"/>
      <c r="F136" s="47"/>
      <c r="G136" s="45"/>
      <c r="H136" s="38"/>
    </row>
    <row r="137" spans="1:8" x14ac:dyDescent="0.25">
      <c r="A137" s="4"/>
      <c r="B137" s="40"/>
      <c r="C137" s="40"/>
      <c r="D137" s="43"/>
      <c r="E137" s="45"/>
      <c r="F137" s="47"/>
      <c r="G137" s="45"/>
      <c r="H137" s="38"/>
    </row>
    <row r="138" spans="1:8" x14ac:dyDescent="0.25">
      <c r="A138" s="4"/>
      <c r="B138" s="40"/>
      <c r="C138" s="40"/>
      <c r="D138" s="43"/>
      <c r="E138" s="45"/>
      <c r="F138" s="47"/>
      <c r="G138" s="45"/>
      <c r="H138" s="38"/>
    </row>
    <row r="139" spans="1:8" x14ac:dyDescent="0.25">
      <c r="A139" s="4"/>
      <c r="B139" s="40"/>
      <c r="C139" s="40"/>
      <c r="D139" s="43"/>
      <c r="E139" s="45"/>
      <c r="F139" s="47"/>
      <c r="G139" s="45"/>
      <c r="H139" s="38"/>
    </row>
    <row r="140" spans="1:8" x14ac:dyDescent="0.25">
      <c r="A140" s="4"/>
      <c r="B140" s="40"/>
      <c r="C140" s="40"/>
      <c r="D140" s="43"/>
      <c r="E140" s="45"/>
      <c r="F140" s="47"/>
      <c r="G140" s="45"/>
      <c r="H140" s="38"/>
    </row>
    <row r="141" spans="1:8" x14ac:dyDescent="0.25">
      <c r="A141" s="4"/>
      <c r="B141" s="40"/>
      <c r="C141" s="40"/>
      <c r="D141" s="43"/>
      <c r="E141" s="45"/>
      <c r="F141" s="47"/>
      <c r="G141" s="45"/>
      <c r="H141" s="38"/>
    </row>
    <row r="142" spans="1:8" x14ac:dyDescent="0.25">
      <c r="A142" s="4"/>
      <c r="B142" s="40"/>
      <c r="C142" s="40"/>
      <c r="D142" s="43"/>
      <c r="E142" s="45"/>
      <c r="F142" s="47"/>
      <c r="G142" s="45"/>
      <c r="H142" s="38"/>
    </row>
    <row r="143" spans="1:8" x14ac:dyDescent="0.25">
      <c r="A143" s="4"/>
      <c r="B143" s="40"/>
      <c r="C143" s="40"/>
      <c r="D143" s="43"/>
      <c r="E143" s="45"/>
      <c r="F143" s="47"/>
      <c r="G143" s="45"/>
      <c r="H143" s="38"/>
    </row>
    <row r="144" spans="1:8" x14ac:dyDescent="0.25">
      <c r="A144" s="4"/>
      <c r="B144" s="40"/>
      <c r="C144" s="40"/>
      <c r="D144" s="43"/>
      <c r="E144" s="45"/>
      <c r="F144" s="47"/>
      <c r="G144" s="45"/>
      <c r="H144" s="38"/>
    </row>
    <row r="145" spans="1:8" x14ac:dyDescent="0.25">
      <c r="A145" s="4"/>
      <c r="B145" s="40"/>
      <c r="C145" s="40"/>
      <c r="D145" s="43"/>
      <c r="E145" s="45"/>
      <c r="F145" s="47"/>
      <c r="G145" s="45"/>
      <c r="H145" s="38"/>
    </row>
    <row r="146" spans="1:8" x14ac:dyDescent="0.25">
      <c r="A146" s="4"/>
      <c r="B146" s="40"/>
      <c r="C146" s="40"/>
      <c r="D146" s="43"/>
      <c r="E146" s="45"/>
      <c r="F146" s="47"/>
      <c r="G146" s="45"/>
      <c r="H146" s="38"/>
    </row>
    <row r="147" spans="1:8" x14ac:dyDescent="0.25">
      <c r="A147" s="4"/>
      <c r="B147" s="40"/>
      <c r="C147" s="40"/>
      <c r="D147" s="43"/>
      <c r="E147" s="45"/>
      <c r="F147" s="47"/>
      <c r="G147" s="45"/>
      <c r="H147" s="38"/>
    </row>
    <row r="148" spans="1:8" x14ac:dyDescent="0.25">
      <c r="A148" s="4"/>
      <c r="B148" s="40"/>
      <c r="C148" s="40"/>
      <c r="D148" s="43"/>
      <c r="E148" s="45"/>
      <c r="F148" s="47"/>
      <c r="G148" s="45"/>
      <c r="H148" s="38"/>
    </row>
    <row r="149" spans="1:8" x14ac:dyDescent="0.25">
      <c r="A149" s="4"/>
      <c r="B149" s="40"/>
      <c r="C149" s="40"/>
      <c r="D149" s="43"/>
      <c r="E149" s="45"/>
      <c r="F149" s="47"/>
      <c r="G149" s="45"/>
      <c r="H149" s="38"/>
    </row>
    <row r="150" spans="1:8" x14ac:dyDescent="0.25">
      <c r="A150" s="4"/>
      <c r="B150" s="40"/>
      <c r="C150" s="40"/>
      <c r="D150" s="43"/>
      <c r="E150" s="45"/>
      <c r="F150" s="47"/>
      <c r="G150" s="45"/>
      <c r="H150" s="38"/>
    </row>
    <row r="151" spans="1:8" x14ac:dyDescent="0.25">
      <c r="A151" s="4"/>
      <c r="B151" s="40"/>
      <c r="C151" s="40"/>
      <c r="D151" s="43"/>
      <c r="E151" s="45"/>
      <c r="F151" s="47"/>
      <c r="G151" s="45"/>
      <c r="H151" s="38"/>
    </row>
    <row r="152" spans="1:8" x14ac:dyDescent="0.25">
      <c r="A152" s="4"/>
      <c r="B152" s="40"/>
      <c r="C152" s="40"/>
      <c r="D152" s="43"/>
      <c r="E152" s="45"/>
      <c r="F152" s="47"/>
      <c r="G152" s="45"/>
      <c r="H152" s="38"/>
    </row>
    <row r="153" spans="1:8" x14ac:dyDescent="0.25">
      <c r="A153" s="4"/>
      <c r="B153" s="40"/>
      <c r="C153" s="40"/>
      <c r="D153" s="43"/>
      <c r="E153" s="45"/>
      <c r="F153" s="47"/>
      <c r="G153" s="45"/>
      <c r="H153" s="38"/>
    </row>
    <row r="154" spans="1:8" x14ac:dyDescent="0.25">
      <c r="A154" s="4"/>
      <c r="B154" s="40"/>
      <c r="C154" s="40"/>
      <c r="D154" s="43"/>
      <c r="E154" s="45"/>
      <c r="F154" s="47"/>
      <c r="G154" s="45"/>
      <c r="H154" s="38"/>
    </row>
    <row r="155" spans="1:8" x14ac:dyDescent="0.25">
      <c r="A155" s="4"/>
      <c r="B155" s="40"/>
      <c r="C155" s="40"/>
      <c r="D155" s="43"/>
      <c r="E155" s="45"/>
      <c r="F155" s="47"/>
      <c r="G155" s="45"/>
      <c r="H155" s="38"/>
    </row>
    <row r="156" spans="1:8" x14ac:dyDescent="0.25">
      <c r="A156" s="4"/>
      <c r="B156" s="40"/>
      <c r="C156" s="40"/>
      <c r="D156" s="43"/>
      <c r="E156" s="45"/>
      <c r="F156" s="47"/>
      <c r="G156" s="45"/>
      <c r="H156" s="38"/>
    </row>
    <row r="157" spans="1:8" x14ac:dyDescent="0.25">
      <c r="A157" s="4"/>
      <c r="B157" s="40"/>
      <c r="C157" s="40"/>
      <c r="D157" s="43"/>
      <c r="E157" s="45"/>
      <c r="F157" s="47"/>
      <c r="G157" s="45"/>
      <c r="H157" s="38"/>
    </row>
    <row r="158" spans="1:8" x14ac:dyDescent="0.25">
      <c r="A158" s="4"/>
      <c r="B158" s="40"/>
      <c r="C158" s="40"/>
      <c r="D158" s="43"/>
      <c r="E158" s="45"/>
      <c r="F158" s="47"/>
      <c r="G158" s="45"/>
      <c r="H158" s="38"/>
    </row>
    <row r="159" spans="1:8" x14ac:dyDescent="0.25">
      <c r="A159" s="4"/>
      <c r="B159" s="40"/>
      <c r="C159" s="40"/>
      <c r="D159" s="43"/>
      <c r="E159" s="45"/>
      <c r="F159" s="47"/>
      <c r="G159" s="45"/>
      <c r="H159" s="38"/>
    </row>
    <row r="160" spans="1:8" x14ac:dyDescent="0.25">
      <c r="A160" s="4"/>
      <c r="B160" s="40"/>
      <c r="C160" s="40"/>
      <c r="D160" s="43"/>
      <c r="E160" s="45"/>
      <c r="F160" s="47"/>
      <c r="G160" s="45"/>
      <c r="H160" s="38"/>
    </row>
    <row r="161" spans="1:8" x14ac:dyDescent="0.25">
      <c r="A161" s="4"/>
      <c r="B161" s="40"/>
      <c r="C161" s="40"/>
      <c r="D161" s="43"/>
      <c r="E161" s="45"/>
      <c r="F161" s="47"/>
      <c r="G161" s="45"/>
      <c r="H161" s="38"/>
    </row>
    <row r="162" spans="1:8" x14ac:dyDescent="0.25">
      <c r="A162" s="4"/>
      <c r="B162" s="40"/>
      <c r="C162" s="40"/>
      <c r="D162" s="43"/>
      <c r="E162" s="45"/>
      <c r="F162" s="47"/>
      <c r="G162" s="45"/>
      <c r="H162" s="38"/>
    </row>
    <row r="163" spans="1:8" x14ac:dyDescent="0.25">
      <c r="A163" s="4"/>
      <c r="B163" s="40"/>
      <c r="C163" s="40"/>
      <c r="D163" s="43"/>
      <c r="E163" s="45"/>
      <c r="F163" s="47"/>
      <c r="G163" s="45"/>
      <c r="H163" s="38"/>
    </row>
    <row r="164" spans="1:8" x14ac:dyDescent="0.25">
      <c r="A164" s="4"/>
      <c r="B164" s="40"/>
      <c r="C164" s="40"/>
      <c r="D164" s="43"/>
      <c r="E164" s="45"/>
      <c r="F164" s="47"/>
      <c r="G164" s="45"/>
      <c r="H164" s="38"/>
    </row>
    <row r="165" spans="1:8" x14ac:dyDescent="0.25">
      <c r="A165" s="4"/>
      <c r="B165" s="40"/>
      <c r="C165" s="40"/>
      <c r="D165" s="43"/>
      <c r="E165" s="45"/>
      <c r="F165" s="47"/>
      <c r="G165" s="45"/>
      <c r="H165" s="38"/>
    </row>
    <row r="166" spans="1:8" x14ac:dyDescent="0.25">
      <c r="A166" s="4"/>
      <c r="B166" s="40"/>
      <c r="C166" s="40"/>
      <c r="D166" s="43"/>
      <c r="E166" s="45"/>
      <c r="F166" s="47"/>
      <c r="G166" s="45"/>
      <c r="H166" s="38"/>
    </row>
    <row r="167" spans="1:8" x14ac:dyDescent="0.25">
      <c r="A167" s="4"/>
      <c r="B167" s="40"/>
      <c r="C167" s="40"/>
      <c r="D167" s="43"/>
      <c r="E167" s="45"/>
      <c r="F167" s="47"/>
      <c r="G167" s="45"/>
      <c r="H167" s="38"/>
    </row>
    <row r="168" spans="1:8" x14ac:dyDescent="0.25">
      <c r="A168" s="4"/>
      <c r="B168" s="40"/>
      <c r="C168" s="40"/>
      <c r="D168" s="43"/>
      <c r="E168" s="45"/>
      <c r="F168" s="47"/>
      <c r="G168" s="45"/>
      <c r="H168" s="38"/>
    </row>
    <row r="169" spans="1:8" x14ac:dyDescent="0.25">
      <c r="A169" s="4"/>
      <c r="B169" s="40"/>
      <c r="C169" s="40"/>
      <c r="D169" s="43"/>
      <c r="E169" s="45"/>
      <c r="F169" s="47"/>
      <c r="G169" s="45"/>
      <c r="H169" s="38"/>
    </row>
    <row r="170" spans="1:8" x14ac:dyDescent="0.25">
      <c r="A170" s="4"/>
      <c r="B170" s="40"/>
      <c r="C170" s="40"/>
      <c r="D170" s="43"/>
      <c r="E170" s="45"/>
      <c r="F170" s="47"/>
      <c r="G170" s="45"/>
      <c r="H170" s="38"/>
    </row>
    <row r="171" spans="1:8" x14ac:dyDescent="0.25">
      <c r="A171" s="4"/>
      <c r="B171" s="40"/>
      <c r="C171" s="40"/>
      <c r="D171" s="43"/>
      <c r="E171" s="45"/>
      <c r="F171" s="47"/>
      <c r="G171" s="45"/>
      <c r="H171" s="38"/>
    </row>
    <row r="172" spans="1:8" x14ac:dyDescent="0.25">
      <c r="A172" s="4"/>
      <c r="B172" s="40"/>
      <c r="C172" s="40"/>
      <c r="D172" s="43"/>
      <c r="E172" s="45"/>
      <c r="F172" s="47"/>
      <c r="G172" s="45"/>
      <c r="H172" s="38"/>
    </row>
    <row r="173" spans="1:8" x14ac:dyDescent="0.25">
      <c r="A173" s="4"/>
      <c r="B173" s="40"/>
      <c r="C173" s="40"/>
      <c r="D173" s="43"/>
      <c r="E173" s="45"/>
      <c r="F173" s="47"/>
      <c r="G173" s="45"/>
      <c r="H173" s="38"/>
    </row>
    <row r="174" spans="1:8" x14ac:dyDescent="0.25">
      <c r="A174" s="4"/>
      <c r="B174" s="40"/>
      <c r="C174" s="40"/>
      <c r="D174" s="43"/>
      <c r="E174" s="45"/>
      <c r="F174" s="47"/>
      <c r="G174" s="45"/>
      <c r="H174" s="38"/>
    </row>
    <row r="175" spans="1:8" x14ac:dyDescent="0.25">
      <c r="A175" s="4"/>
      <c r="B175" s="40"/>
      <c r="C175" s="40"/>
      <c r="D175" s="43"/>
      <c r="E175" s="45"/>
      <c r="F175" s="47"/>
      <c r="G175" s="45"/>
      <c r="H175" s="38"/>
    </row>
    <row r="176" spans="1:8" x14ac:dyDescent="0.25">
      <c r="A176" s="4"/>
      <c r="B176" s="40"/>
      <c r="C176" s="40"/>
      <c r="D176" s="43"/>
      <c r="E176" s="45"/>
      <c r="F176" s="47"/>
      <c r="G176" s="45"/>
      <c r="H176" s="38"/>
    </row>
    <row r="177" spans="1:8" x14ac:dyDescent="0.25">
      <c r="A177" s="4"/>
      <c r="B177" s="40"/>
      <c r="C177" s="40"/>
      <c r="D177" s="43"/>
      <c r="E177" s="45"/>
      <c r="F177" s="47"/>
      <c r="G177" s="45"/>
      <c r="H177" s="38"/>
    </row>
    <row r="178" spans="1:8" x14ac:dyDescent="0.25">
      <c r="A178" s="4"/>
      <c r="B178" s="40"/>
      <c r="C178" s="40"/>
      <c r="D178" s="43"/>
      <c r="E178" s="45"/>
      <c r="F178" s="47"/>
      <c r="G178" s="45"/>
      <c r="H178" s="38"/>
    </row>
    <row r="179" spans="1:8" x14ac:dyDescent="0.25">
      <c r="A179" s="4"/>
      <c r="B179" s="40"/>
      <c r="C179" s="40"/>
      <c r="D179" s="43"/>
      <c r="E179" s="45"/>
      <c r="F179" s="47"/>
      <c r="G179" s="45"/>
      <c r="H179" s="38"/>
    </row>
  </sheetData>
  <sheetProtection password="E80B" sheet="1" objects="1" scenarios="1" insertRows="0" autoFilter="0"/>
  <autoFilter ref="A9:H9"/>
  <mergeCells count="16">
    <mergeCell ref="A1:B1"/>
    <mergeCell ref="D1:G1"/>
    <mergeCell ref="A2:B2"/>
    <mergeCell ref="D2:G2"/>
    <mergeCell ref="A3:B3"/>
    <mergeCell ref="D3:G3"/>
    <mergeCell ref="A55:H55"/>
    <mergeCell ref="A7:B7"/>
    <mergeCell ref="D7:G7"/>
    <mergeCell ref="A8:H8"/>
    <mergeCell ref="A4:B4"/>
    <mergeCell ref="D4:G4"/>
    <mergeCell ref="A5:B5"/>
    <mergeCell ref="D5:G5"/>
    <mergeCell ref="A6:B6"/>
    <mergeCell ref="D6:G6"/>
  </mergeCells>
  <phoneticPr fontId="5" type="noConversion"/>
  <dataValidations count="1">
    <dataValidation type="list" allowBlank="1" showInputMessage="1" showErrorMessage="1" sqref="E10:E54">
      <formula1>'D:\Marcos\Anexo 17 - Sustentaveis 371 2020 (Salvo automaticamente).xlsx'!itens</formula1>
    </dataValidation>
  </dataValidations>
  <pageMargins left="0.74803149606299213" right="0.27559055118110237" top="1.2204724409448819" bottom="0.78740157480314965" header="0.51181102362204722" footer="0.31496062992125984"/>
  <pageSetup paperSize="9" scale="59" fitToHeight="7" orientation="portrait" horizontalDpi="4294967292" verticalDpi="4294967292" r:id="rId1"/>
  <headerFooter>
    <oddHeader>&amp;L&amp;"Calibri,Regular"&amp;K000000&amp;G&amp;C
&amp;"-,Negrito"&amp;22SANTA CASA DE MISERICORDIA DE SANTO AMARO</oddHeader>
    <oddFooter xml:space="preserve">&amp;L&amp;"Calibri,Regular"&amp;K000000&amp;A&amp;Cfl(s). &amp;P/&amp;N&amp;REmitido: &amp;D - &amp;T 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notBetween" id="{E76FA535-8A7E-3844-91C2-8C81F662F689}">
            <xm:f>Inicio!$C$19</xm:f>
            <xm:f>Inicio!$E$19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B10:B54</xm:sqref>
        </x14:conditionalFormatting>
        <x14:conditionalFormatting xmlns:xm="http://schemas.microsoft.com/office/excel/2006/main">
          <x14:cfRule type="cellIs" priority="2" operator="notBetween" id="{6A55976B-E5C2-104F-8FD7-A4D186FEE3AA}">
            <xm:f>Inicio!$C$19</xm:f>
            <xm:f>Inicio!$E$19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H10:H54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>
    <tabColor rgb="FF0000FF"/>
  </sheetPr>
  <dimension ref="A1:J155"/>
  <sheetViews>
    <sheetView showZeros="0" topLeftCell="A7" zoomScale="125" zoomScaleNormal="125" zoomScalePageLayoutView="125" workbookViewId="0">
      <selection activeCell="E10" sqref="E10"/>
    </sheetView>
  </sheetViews>
  <sheetFormatPr defaultColWidth="11" defaultRowHeight="15.75" x14ac:dyDescent="0.25"/>
  <cols>
    <col min="1" max="1" width="6.5" style="36" customWidth="1"/>
    <col min="2" max="2" width="15.625" style="41" customWidth="1"/>
    <col min="3" max="3" width="13" style="44" customWidth="1"/>
    <col min="4" max="4" width="26.625" style="78" customWidth="1"/>
    <col min="5" max="5" width="14.375" style="35" customWidth="1"/>
    <col min="6" max="6" width="12.375" style="78" customWidth="1"/>
    <col min="7" max="7" width="12.625" style="39" customWidth="1"/>
    <col min="10" max="10" width="13.125" bestFit="1" customWidth="1"/>
  </cols>
  <sheetData>
    <row r="1" spans="1:7" s="2" customFormat="1" ht="21.95" customHeight="1" x14ac:dyDescent="0.25">
      <c r="A1" s="244" t="s">
        <v>34</v>
      </c>
      <c r="B1" s="244"/>
      <c r="C1" s="245" t="str">
        <f>+Inicio!B1</f>
        <v>SECRETARIA DE ESTADO DA SAÚDE DE SÃO PAULO</v>
      </c>
      <c r="D1" s="245"/>
      <c r="E1" s="245"/>
      <c r="F1" s="245"/>
      <c r="G1" s="18"/>
    </row>
    <row r="2" spans="1:7" s="2" customFormat="1" ht="21.95" customHeight="1" x14ac:dyDescent="0.25">
      <c r="A2" s="244" t="s">
        <v>23</v>
      </c>
      <c r="B2" s="244"/>
      <c r="C2" s="245" t="str">
        <f>+Inicio!B28</f>
        <v>Subvenção - Custeio</v>
      </c>
      <c r="D2" s="245"/>
      <c r="E2" s="245"/>
      <c r="F2" s="245"/>
      <c r="G2" s="18"/>
    </row>
    <row r="3" spans="1:7" s="2" customFormat="1" ht="21.95" customHeight="1" x14ac:dyDescent="0.25">
      <c r="A3" s="244" t="s">
        <v>35</v>
      </c>
      <c r="B3" s="244"/>
      <c r="C3" s="245" t="str">
        <f>+Inicio!B25</f>
        <v>16.646 de 11/01/2018 decreto no. 63.152 de 15/01/2018</v>
      </c>
      <c r="D3" s="245"/>
      <c r="E3" s="245"/>
      <c r="F3" s="245"/>
      <c r="G3" s="18"/>
    </row>
    <row r="4" spans="1:7" ht="86.1" customHeight="1" x14ac:dyDescent="0.25">
      <c r="A4" s="244" t="s">
        <v>36</v>
      </c>
      <c r="B4" s="244"/>
      <c r="C4" s="245" t="str">
        <f>+Inicio!B24</f>
        <v>Contribuição para o desenvolv. de uma Rede Hospitalar de referência na Região, capaz de prestar servs. de saúde de qualidade e resolutivos, de média e de alta complex., que atendam às necessid. e demandas da pop., em especial aquelas encaminhadas pelo setor de regulação do acesso e integrar-se à rede de atenção à saúde do Estado, mediante a transf. de recursos financ. destinados às despesas de Apoio Financeiro Geral Custeio - Aquisição de Mat. de Consumo e Prest. de Servs.</v>
      </c>
      <c r="D4" s="245"/>
      <c r="E4" s="245"/>
      <c r="F4" s="245"/>
    </row>
    <row r="5" spans="1:7" ht="21.95" customHeight="1" x14ac:dyDescent="0.25">
      <c r="A5" s="244" t="s">
        <v>127</v>
      </c>
      <c r="B5" s="244"/>
      <c r="C5" s="245" t="str">
        <f>+Inicio!B3</f>
        <v>Santa Casa de Misericórdia de Santo Amaro</v>
      </c>
      <c r="D5" s="245"/>
      <c r="E5" s="245"/>
      <c r="F5" s="245"/>
    </row>
    <row r="6" spans="1:7" ht="21.95" customHeight="1" x14ac:dyDescent="0.25">
      <c r="A6" s="244" t="s">
        <v>2</v>
      </c>
      <c r="B6" s="244"/>
      <c r="C6" s="245" t="str">
        <f>CONCATENATE(Inicio!B5," - ",Inicio!B6," - ",Inicio!B7)</f>
        <v>Rua Isabel Schmidt 59 - São Paulo - 04743-030</v>
      </c>
      <c r="D6" s="245"/>
      <c r="E6" s="245"/>
      <c r="F6" s="245"/>
    </row>
    <row r="7" spans="1:7" ht="21.95" customHeight="1" x14ac:dyDescent="0.25">
      <c r="A7" s="244" t="s">
        <v>30</v>
      </c>
      <c r="B7" s="244"/>
      <c r="C7" s="245" t="str">
        <f>+Inicio!B8</f>
        <v>Roberto Magno Leite Pereira</v>
      </c>
      <c r="D7" s="245"/>
      <c r="E7" s="245"/>
      <c r="F7" s="245"/>
    </row>
    <row r="8" spans="1:7" s="2" customFormat="1" ht="20.100000000000001" customHeight="1" x14ac:dyDescent="0.25">
      <c r="A8" s="272" t="s">
        <v>88</v>
      </c>
      <c r="B8" s="273"/>
      <c r="C8" s="273"/>
      <c r="D8" s="273"/>
      <c r="E8" s="273"/>
      <c r="F8" s="273"/>
      <c r="G8" s="274"/>
    </row>
    <row r="9" spans="1:7" ht="42.95" customHeight="1" thickBot="1" x14ac:dyDescent="0.3">
      <c r="A9" s="17" t="s">
        <v>38</v>
      </c>
      <c r="B9" s="37" t="s">
        <v>39</v>
      </c>
      <c r="C9" s="42" t="s">
        <v>193</v>
      </c>
      <c r="D9" s="17" t="s">
        <v>40</v>
      </c>
      <c r="E9" s="46" t="s">
        <v>41</v>
      </c>
      <c r="F9" s="279" t="s">
        <v>194</v>
      </c>
      <c r="G9" s="280"/>
    </row>
    <row r="10" spans="1:7" s="2" customFormat="1" ht="24.95" customHeight="1" thickTop="1" x14ac:dyDescent="0.25">
      <c r="A10" s="68"/>
      <c r="B10" s="53"/>
      <c r="C10" s="54"/>
      <c r="D10" s="68"/>
      <c r="E10" s="69"/>
      <c r="F10" s="281"/>
      <c r="G10" s="282"/>
    </row>
    <row r="11" spans="1:7" s="2" customFormat="1" ht="24.95" customHeight="1" x14ac:dyDescent="0.25">
      <c r="A11" s="66"/>
      <c r="B11" s="55"/>
      <c r="C11" s="67"/>
      <c r="D11" s="68"/>
      <c r="E11" s="62"/>
      <c r="F11" s="275"/>
      <c r="G11" s="276"/>
    </row>
    <row r="12" spans="1:7" s="2" customFormat="1" ht="24.95" customHeight="1" x14ac:dyDescent="0.25">
      <c r="A12" s="66"/>
      <c r="B12" s="55"/>
      <c r="C12" s="67"/>
      <c r="D12" s="68"/>
      <c r="E12" s="62"/>
      <c r="F12" s="275"/>
      <c r="G12" s="276"/>
    </row>
    <row r="13" spans="1:7" s="2" customFormat="1" ht="24.95" customHeight="1" x14ac:dyDescent="0.25">
      <c r="A13" s="66"/>
      <c r="B13" s="55"/>
      <c r="C13" s="67"/>
      <c r="D13" s="68"/>
      <c r="E13" s="62"/>
      <c r="F13" s="275"/>
      <c r="G13" s="276"/>
    </row>
    <row r="14" spans="1:7" s="2" customFormat="1" ht="24.95" customHeight="1" x14ac:dyDescent="0.25">
      <c r="A14" s="66"/>
      <c r="B14" s="55"/>
      <c r="C14" s="67"/>
      <c r="D14" s="68"/>
      <c r="E14" s="62"/>
      <c r="F14" s="275"/>
      <c r="G14" s="276"/>
    </row>
    <row r="15" spans="1:7" s="2" customFormat="1" ht="24.95" customHeight="1" x14ac:dyDescent="0.25">
      <c r="A15" s="66"/>
      <c r="B15" s="55"/>
      <c r="C15" s="67"/>
      <c r="D15" s="68"/>
      <c r="E15" s="62"/>
      <c r="F15" s="275"/>
      <c r="G15" s="276"/>
    </row>
    <row r="16" spans="1:7" s="2" customFormat="1" ht="24.95" customHeight="1" x14ac:dyDescent="0.25">
      <c r="A16" s="66"/>
      <c r="B16" s="55"/>
      <c r="C16" s="67"/>
      <c r="D16" s="68"/>
      <c r="E16" s="62"/>
      <c r="F16" s="275"/>
      <c r="G16" s="276"/>
    </row>
    <row r="17" spans="1:7" s="2" customFormat="1" ht="24.95" customHeight="1" x14ac:dyDescent="0.25">
      <c r="A17" s="66"/>
      <c r="B17" s="55"/>
      <c r="C17" s="67"/>
      <c r="D17" s="68"/>
      <c r="E17" s="62"/>
      <c r="F17" s="275"/>
      <c r="G17" s="276"/>
    </row>
    <row r="18" spans="1:7" s="2" customFormat="1" ht="24.95" customHeight="1" x14ac:dyDescent="0.25">
      <c r="A18" s="66"/>
      <c r="B18" s="55"/>
      <c r="C18" s="67"/>
      <c r="D18" s="68"/>
      <c r="E18" s="62"/>
      <c r="F18" s="275"/>
      <c r="G18" s="276"/>
    </row>
    <row r="19" spans="1:7" s="2" customFormat="1" ht="24.95" customHeight="1" x14ac:dyDescent="0.25">
      <c r="A19" s="66"/>
      <c r="B19" s="55"/>
      <c r="C19" s="67"/>
      <c r="D19" s="68"/>
      <c r="E19" s="62"/>
      <c r="F19" s="275"/>
      <c r="G19" s="276"/>
    </row>
    <row r="20" spans="1:7" s="2" customFormat="1" ht="24.95" customHeight="1" x14ac:dyDescent="0.25">
      <c r="A20" s="66"/>
      <c r="B20" s="55"/>
      <c r="C20" s="67"/>
      <c r="D20" s="68"/>
      <c r="E20" s="62"/>
      <c r="F20" s="275"/>
      <c r="G20" s="276"/>
    </row>
    <row r="21" spans="1:7" s="2" customFormat="1" ht="24.95" customHeight="1" x14ac:dyDescent="0.25">
      <c r="A21" s="66"/>
      <c r="B21" s="55"/>
      <c r="C21" s="67"/>
      <c r="D21" s="68"/>
      <c r="E21" s="62"/>
      <c r="F21" s="275"/>
      <c r="G21" s="276"/>
    </row>
    <row r="22" spans="1:7" s="2" customFormat="1" ht="24.95" customHeight="1" x14ac:dyDescent="0.25">
      <c r="A22" s="66"/>
      <c r="B22" s="55"/>
      <c r="C22" s="67"/>
      <c r="D22" s="68"/>
      <c r="E22" s="62"/>
      <c r="F22" s="275"/>
      <c r="G22" s="276"/>
    </row>
    <row r="23" spans="1:7" s="2" customFormat="1" ht="24.95" customHeight="1" x14ac:dyDescent="0.25">
      <c r="A23" s="66"/>
      <c r="B23" s="55"/>
      <c r="C23" s="67"/>
      <c r="D23" s="68"/>
      <c r="E23" s="62"/>
      <c r="F23" s="275"/>
      <c r="G23" s="276"/>
    </row>
    <row r="24" spans="1:7" s="2" customFormat="1" ht="24.95" customHeight="1" x14ac:dyDescent="0.25">
      <c r="A24" s="66"/>
      <c r="B24" s="55"/>
      <c r="C24" s="67"/>
      <c r="D24" s="68"/>
      <c r="E24" s="62"/>
      <c r="F24" s="275"/>
      <c r="G24" s="276"/>
    </row>
    <row r="25" spans="1:7" s="2" customFormat="1" ht="24.95" customHeight="1" x14ac:dyDescent="0.25">
      <c r="A25" s="66"/>
      <c r="B25" s="55"/>
      <c r="C25" s="67"/>
      <c r="D25" s="68"/>
      <c r="E25" s="62"/>
      <c r="F25" s="275"/>
      <c r="G25" s="276"/>
    </row>
    <row r="26" spans="1:7" s="2" customFormat="1" ht="24.95" customHeight="1" x14ac:dyDescent="0.25">
      <c r="A26" s="66"/>
      <c r="B26" s="55"/>
      <c r="C26" s="67"/>
      <c r="D26" s="68"/>
      <c r="E26" s="62"/>
      <c r="F26" s="275"/>
      <c r="G26" s="276"/>
    </row>
    <row r="27" spans="1:7" s="2" customFormat="1" ht="24.95" customHeight="1" x14ac:dyDescent="0.25">
      <c r="A27" s="66"/>
      <c r="B27" s="55"/>
      <c r="C27" s="67"/>
      <c r="D27" s="68"/>
      <c r="E27" s="62"/>
      <c r="F27" s="275"/>
      <c r="G27" s="276"/>
    </row>
    <row r="28" spans="1:7" s="2" customFormat="1" ht="24.95" customHeight="1" x14ac:dyDescent="0.25">
      <c r="A28" s="66"/>
      <c r="B28" s="55"/>
      <c r="C28" s="67"/>
      <c r="D28" s="68"/>
      <c r="E28" s="62"/>
      <c r="F28" s="277"/>
      <c r="G28" s="278"/>
    </row>
    <row r="29" spans="1:7" s="2" customFormat="1" ht="24.95" customHeight="1" x14ac:dyDescent="0.25">
      <c r="A29" s="66"/>
      <c r="B29" s="55"/>
      <c r="C29" s="67"/>
      <c r="D29" s="68"/>
      <c r="E29" s="62"/>
      <c r="F29" s="275"/>
      <c r="G29" s="276"/>
    </row>
    <row r="30" spans="1:7" s="2" customFormat="1" ht="24.95" customHeight="1" x14ac:dyDescent="0.25">
      <c r="A30" s="66"/>
      <c r="B30" s="55"/>
      <c r="C30" s="67"/>
      <c r="D30" s="68"/>
      <c r="E30" s="62"/>
      <c r="F30" s="102"/>
      <c r="G30" s="103"/>
    </row>
    <row r="31" spans="1:7" s="2" customFormat="1" ht="24.95" customHeight="1" x14ac:dyDescent="0.25">
      <c r="A31" s="271"/>
      <c r="B31" s="271"/>
      <c r="C31" s="271"/>
      <c r="D31" s="271"/>
      <c r="E31" s="271"/>
      <c r="F31" s="271"/>
      <c r="G31" s="271"/>
    </row>
    <row r="32" spans="1:7" s="2" customFormat="1" ht="14.1" customHeight="1" x14ac:dyDescent="0.25">
      <c r="A32" s="4"/>
      <c r="B32" s="40"/>
      <c r="C32" s="43"/>
      <c r="D32" s="45"/>
      <c r="E32" s="47"/>
      <c r="F32" s="45"/>
      <c r="G32" s="38"/>
    </row>
    <row r="33" spans="1:7" s="2" customFormat="1" ht="14.1" customHeight="1" x14ac:dyDescent="0.25">
      <c r="A33" s="4"/>
      <c r="B33" s="40"/>
      <c r="C33" s="43"/>
      <c r="D33" s="45"/>
      <c r="E33" s="47"/>
      <c r="F33" s="45"/>
      <c r="G33" s="38"/>
    </row>
    <row r="34" spans="1:7" s="2" customFormat="1" ht="14.1" customHeight="1" x14ac:dyDescent="0.25">
      <c r="A34" s="4"/>
      <c r="B34" s="40"/>
      <c r="C34" s="43"/>
      <c r="D34" s="45"/>
      <c r="E34" s="47"/>
      <c r="F34" s="45"/>
      <c r="G34" s="38"/>
    </row>
    <row r="35" spans="1:7" s="2" customFormat="1" ht="14.1" customHeight="1" x14ac:dyDescent="0.25">
      <c r="A35" s="4"/>
      <c r="B35" s="40"/>
      <c r="C35" s="43"/>
      <c r="D35" s="45"/>
      <c r="E35" s="47"/>
      <c r="F35" s="45"/>
      <c r="G35" s="38"/>
    </row>
    <row r="36" spans="1:7" s="2" customFormat="1" ht="14.1" customHeight="1" x14ac:dyDescent="0.25">
      <c r="A36" s="4"/>
      <c r="B36" s="40"/>
      <c r="C36" s="43"/>
      <c r="D36" s="45"/>
      <c r="E36" s="47"/>
      <c r="F36" s="45"/>
      <c r="G36" s="38"/>
    </row>
    <row r="37" spans="1:7" s="2" customFormat="1" ht="14.1" customHeight="1" x14ac:dyDescent="0.25">
      <c r="A37" s="4"/>
      <c r="B37" s="40"/>
      <c r="C37" s="43"/>
      <c r="D37" s="45"/>
      <c r="E37" s="47"/>
      <c r="F37" s="45"/>
      <c r="G37" s="38"/>
    </row>
    <row r="38" spans="1:7" s="2" customFormat="1" ht="14.1" customHeight="1" x14ac:dyDescent="0.25">
      <c r="A38" s="4"/>
      <c r="B38" s="40"/>
      <c r="C38" s="43"/>
      <c r="D38" s="45"/>
      <c r="E38" s="47"/>
      <c r="F38" s="45"/>
      <c r="G38" s="38"/>
    </row>
    <row r="39" spans="1:7" s="2" customFormat="1" ht="14.1" customHeight="1" x14ac:dyDescent="0.25">
      <c r="A39" s="4"/>
      <c r="B39" s="40"/>
      <c r="C39" s="43"/>
      <c r="D39" s="45"/>
      <c r="E39" s="47"/>
      <c r="F39" s="45"/>
      <c r="G39" s="38"/>
    </row>
    <row r="40" spans="1:7" s="2" customFormat="1" ht="14.1" customHeight="1" x14ac:dyDescent="0.25">
      <c r="A40" s="4"/>
      <c r="B40" s="40"/>
      <c r="C40" s="43"/>
      <c r="D40" s="45"/>
      <c r="E40" s="47"/>
      <c r="F40" s="45"/>
      <c r="G40" s="38"/>
    </row>
    <row r="41" spans="1:7" s="2" customFormat="1" ht="14.1" customHeight="1" x14ac:dyDescent="0.25">
      <c r="A41" s="4"/>
      <c r="B41" s="40"/>
      <c r="C41" s="43"/>
      <c r="D41" s="45"/>
      <c r="E41" s="47"/>
      <c r="F41" s="45"/>
      <c r="G41" s="38"/>
    </row>
    <row r="42" spans="1:7" s="2" customFormat="1" ht="14.1" customHeight="1" x14ac:dyDescent="0.25">
      <c r="A42" s="4"/>
      <c r="B42" s="40"/>
      <c r="C42" s="43"/>
      <c r="D42" s="45"/>
      <c r="E42" s="47"/>
      <c r="F42" s="45"/>
      <c r="G42" s="38"/>
    </row>
    <row r="43" spans="1:7" s="2" customFormat="1" ht="14.1" customHeight="1" x14ac:dyDescent="0.25">
      <c r="A43" s="4"/>
      <c r="B43" s="40"/>
      <c r="C43" s="43"/>
      <c r="D43" s="45"/>
      <c r="E43" s="47"/>
      <c r="F43" s="45"/>
      <c r="G43" s="38"/>
    </row>
    <row r="44" spans="1:7" s="2" customFormat="1" ht="14.1" customHeight="1" x14ac:dyDescent="0.25">
      <c r="A44" s="4"/>
      <c r="B44" s="40"/>
      <c r="C44" s="43"/>
      <c r="D44" s="45"/>
      <c r="E44" s="47"/>
      <c r="F44" s="45"/>
      <c r="G44" s="38"/>
    </row>
    <row r="45" spans="1:7" s="2" customFormat="1" ht="14.1" customHeight="1" x14ac:dyDescent="0.25">
      <c r="A45" s="4"/>
      <c r="B45" s="40"/>
      <c r="C45" s="43"/>
      <c r="D45" s="45"/>
      <c r="E45" s="47"/>
      <c r="F45" s="45"/>
      <c r="G45" s="38"/>
    </row>
    <row r="46" spans="1:7" s="2" customFormat="1" ht="14.1" customHeight="1" x14ac:dyDescent="0.25">
      <c r="A46" s="4"/>
      <c r="B46" s="40"/>
      <c r="C46" s="43"/>
      <c r="D46" s="45"/>
      <c r="E46" s="47"/>
      <c r="F46" s="45"/>
      <c r="G46" s="38"/>
    </row>
    <row r="47" spans="1:7" s="2" customFormat="1" ht="14.1" customHeight="1" x14ac:dyDescent="0.25">
      <c r="A47" s="4"/>
      <c r="B47" s="40"/>
      <c r="C47" s="43"/>
      <c r="D47" s="45"/>
      <c r="E47" s="47"/>
      <c r="F47" s="45"/>
      <c r="G47" s="38"/>
    </row>
    <row r="48" spans="1:7" s="2" customFormat="1" ht="14.1" customHeight="1" x14ac:dyDescent="0.25">
      <c r="A48" s="4"/>
      <c r="B48" s="40"/>
      <c r="C48" s="43"/>
      <c r="D48" s="45"/>
      <c r="E48" s="47"/>
      <c r="F48" s="45"/>
      <c r="G48" s="38"/>
    </row>
    <row r="49" spans="1:7" s="2" customFormat="1" ht="14.1" customHeight="1" x14ac:dyDescent="0.25">
      <c r="A49" s="4"/>
      <c r="B49" s="40"/>
      <c r="C49" s="43"/>
      <c r="D49" s="45"/>
      <c r="E49" s="47"/>
      <c r="F49" s="45"/>
      <c r="G49" s="38"/>
    </row>
    <row r="50" spans="1:7" s="2" customFormat="1" ht="14.1" customHeight="1" x14ac:dyDescent="0.25">
      <c r="A50" s="4"/>
      <c r="B50" s="40"/>
      <c r="C50" s="43"/>
      <c r="D50" s="45"/>
      <c r="E50" s="47"/>
      <c r="F50" s="45"/>
      <c r="G50" s="38"/>
    </row>
    <row r="51" spans="1:7" s="2" customFormat="1" ht="14.1" customHeight="1" x14ac:dyDescent="0.25">
      <c r="A51" s="4"/>
      <c r="B51" s="40"/>
      <c r="C51" s="43"/>
      <c r="D51" s="45"/>
      <c r="E51" s="47"/>
      <c r="F51" s="45"/>
      <c r="G51" s="38"/>
    </row>
    <row r="52" spans="1:7" s="2" customFormat="1" ht="14.1" customHeight="1" x14ac:dyDescent="0.25">
      <c r="A52" s="4"/>
      <c r="B52" s="40"/>
      <c r="C52" s="43"/>
      <c r="D52" s="45"/>
      <c r="E52" s="47"/>
      <c r="F52" s="45"/>
      <c r="G52" s="38"/>
    </row>
    <row r="53" spans="1:7" s="2" customFormat="1" ht="14.1" customHeight="1" x14ac:dyDescent="0.25">
      <c r="A53" s="4"/>
      <c r="B53" s="40"/>
      <c r="C53" s="43"/>
      <c r="D53" s="45"/>
      <c r="E53" s="47"/>
      <c r="F53" s="45"/>
      <c r="G53" s="38"/>
    </row>
    <row r="54" spans="1:7" s="2" customFormat="1" ht="14.1" customHeight="1" x14ac:dyDescent="0.25">
      <c r="A54" s="4"/>
      <c r="B54" s="40"/>
      <c r="C54" s="43"/>
      <c r="D54" s="45"/>
      <c r="E54" s="47"/>
      <c r="F54" s="45"/>
      <c r="G54" s="38"/>
    </row>
    <row r="55" spans="1:7" s="2" customFormat="1" ht="14.1" customHeight="1" x14ac:dyDescent="0.25">
      <c r="A55" s="4"/>
      <c r="B55" s="40"/>
      <c r="C55" s="43"/>
      <c r="D55" s="45"/>
      <c r="E55" s="47"/>
      <c r="F55" s="45"/>
      <c r="G55" s="38"/>
    </row>
    <row r="56" spans="1:7" s="2" customFormat="1" ht="14.1" customHeight="1" x14ac:dyDescent="0.25">
      <c r="A56" s="4"/>
      <c r="B56" s="40"/>
      <c r="C56" s="43"/>
      <c r="D56" s="45"/>
      <c r="E56" s="47"/>
      <c r="F56" s="45"/>
      <c r="G56" s="38"/>
    </row>
    <row r="57" spans="1:7" s="2" customFormat="1" ht="14.1" customHeight="1" x14ac:dyDescent="0.25">
      <c r="A57" s="4"/>
      <c r="B57" s="40"/>
      <c r="C57" s="43"/>
      <c r="D57" s="45"/>
      <c r="E57" s="47"/>
      <c r="F57" s="45"/>
      <c r="G57" s="38"/>
    </row>
    <row r="58" spans="1:7" s="2" customFormat="1" ht="14.1" customHeight="1" x14ac:dyDescent="0.25">
      <c r="A58" s="4"/>
      <c r="B58" s="40"/>
      <c r="C58" s="43"/>
      <c r="D58" s="45"/>
      <c r="E58" s="47"/>
      <c r="F58" s="45"/>
      <c r="G58" s="38"/>
    </row>
    <row r="59" spans="1:7" s="2" customFormat="1" ht="14.1" customHeight="1" x14ac:dyDescent="0.25">
      <c r="A59" s="4"/>
      <c r="B59" s="40"/>
      <c r="C59" s="43"/>
      <c r="D59" s="45"/>
      <c r="E59" s="47"/>
      <c r="F59" s="45"/>
      <c r="G59" s="38"/>
    </row>
    <row r="60" spans="1:7" s="2" customFormat="1" ht="14.1" customHeight="1" x14ac:dyDescent="0.25">
      <c r="A60" s="4"/>
      <c r="B60" s="40"/>
      <c r="C60" s="43"/>
      <c r="D60" s="45"/>
      <c r="E60" s="47"/>
      <c r="F60" s="45"/>
      <c r="G60" s="38"/>
    </row>
    <row r="61" spans="1:7" s="2" customFormat="1" ht="14.1" customHeight="1" x14ac:dyDescent="0.25">
      <c r="A61" s="4"/>
      <c r="B61" s="40"/>
      <c r="C61" s="43"/>
      <c r="D61" s="45"/>
      <c r="E61" s="47"/>
      <c r="F61" s="45"/>
      <c r="G61" s="38"/>
    </row>
    <row r="62" spans="1:7" s="2" customFormat="1" ht="14.1" customHeight="1" x14ac:dyDescent="0.25">
      <c r="A62" s="4"/>
      <c r="B62" s="40"/>
      <c r="C62" s="43"/>
      <c r="D62" s="45"/>
      <c r="E62" s="47"/>
      <c r="F62" s="45"/>
      <c r="G62" s="38"/>
    </row>
    <row r="63" spans="1:7" s="2" customFormat="1" ht="14.1" customHeight="1" x14ac:dyDescent="0.25">
      <c r="A63" s="4"/>
      <c r="B63" s="40"/>
      <c r="C63" s="43"/>
      <c r="D63" s="45"/>
      <c r="E63" s="47"/>
      <c r="F63" s="45"/>
      <c r="G63" s="38"/>
    </row>
    <row r="64" spans="1:7" s="2" customFormat="1" ht="14.1" customHeight="1" x14ac:dyDescent="0.25">
      <c r="A64" s="4"/>
      <c r="B64" s="40"/>
      <c r="C64" s="43"/>
      <c r="D64" s="45"/>
      <c r="E64" s="47"/>
      <c r="F64" s="45"/>
      <c r="G64" s="38"/>
    </row>
    <row r="65" spans="1:7" s="2" customFormat="1" ht="14.1" customHeight="1" x14ac:dyDescent="0.25">
      <c r="A65" s="4"/>
      <c r="B65" s="40"/>
      <c r="C65" s="43"/>
      <c r="D65" s="45"/>
      <c r="E65" s="47"/>
      <c r="F65" s="45"/>
      <c r="G65" s="38"/>
    </row>
    <row r="66" spans="1:7" s="2" customFormat="1" ht="14.1" customHeight="1" x14ac:dyDescent="0.25">
      <c r="A66" s="4"/>
      <c r="B66" s="40"/>
      <c r="C66" s="43"/>
      <c r="D66" s="45"/>
      <c r="E66" s="47"/>
      <c r="F66" s="45"/>
      <c r="G66" s="38"/>
    </row>
    <row r="67" spans="1:7" s="2" customFormat="1" ht="14.1" customHeight="1" x14ac:dyDescent="0.25">
      <c r="A67" s="4"/>
      <c r="B67" s="40"/>
      <c r="C67" s="43"/>
      <c r="D67" s="45"/>
      <c r="E67" s="47"/>
      <c r="F67" s="45"/>
      <c r="G67" s="38"/>
    </row>
    <row r="68" spans="1:7" s="2" customFormat="1" ht="14.1" customHeight="1" x14ac:dyDescent="0.25">
      <c r="A68" s="4"/>
      <c r="B68" s="40"/>
      <c r="C68" s="43"/>
      <c r="D68" s="45"/>
      <c r="E68" s="47"/>
      <c r="F68" s="45"/>
      <c r="G68" s="38"/>
    </row>
    <row r="69" spans="1:7" s="2" customFormat="1" ht="14.1" customHeight="1" x14ac:dyDescent="0.25">
      <c r="A69" s="4"/>
      <c r="B69" s="40"/>
      <c r="C69" s="43"/>
      <c r="D69" s="45"/>
      <c r="E69" s="47"/>
      <c r="F69" s="45"/>
      <c r="G69" s="38"/>
    </row>
    <row r="70" spans="1:7" s="2" customFormat="1" ht="14.1" customHeight="1" x14ac:dyDescent="0.25">
      <c r="A70" s="4"/>
      <c r="B70" s="40"/>
      <c r="C70" s="43"/>
      <c r="D70" s="45"/>
      <c r="E70" s="47"/>
      <c r="F70" s="45"/>
      <c r="G70" s="38"/>
    </row>
    <row r="71" spans="1:7" s="2" customFormat="1" ht="14.1" customHeight="1" x14ac:dyDescent="0.25">
      <c r="A71" s="4"/>
      <c r="B71" s="40"/>
      <c r="C71" s="43"/>
      <c r="D71" s="45"/>
      <c r="E71" s="47"/>
      <c r="F71" s="45"/>
      <c r="G71" s="38"/>
    </row>
    <row r="72" spans="1:7" s="2" customFormat="1" ht="14.1" customHeight="1" x14ac:dyDescent="0.25">
      <c r="A72" s="4"/>
      <c r="B72" s="40"/>
      <c r="C72" s="43"/>
      <c r="D72" s="45"/>
      <c r="E72" s="47"/>
      <c r="F72" s="45"/>
      <c r="G72" s="38"/>
    </row>
    <row r="73" spans="1:7" s="2" customFormat="1" ht="14.1" customHeight="1" x14ac:dyDescent="0.25">
      <c r="A73" s="4"/>
      <c r="B73" s="40"/>
      <c r="C73" s="43"/>
      <c r="D73" s="45"/>
      <c r="E73" s="47"/>
      <c r="F73" s="45"/>
      <c r="G73" s="38"/>
    </row>
    <row r="74" spans="1:7" s="2" customFormat="1" ht="14.1" customHeight="1" x14ac:dyDescent="0.25">
      <c r="A74" s="4"/>
      <c r="B74" s="40"/>
      <c r="C74" s="43"/>
      <c r="D74" s="45"/>
      <c r="E74" s="47"/>
      <c r="F74" s="45"/>
      <c r="G74" s="38"/>
    </row>
    <row r="75" spans="1:7" s="2" customFormat="1" ht="14.1" customHeight="1" x14ac:dyDescent="0.25">
      <c r="A75" s="4"/>
      <c r="B75" s="40"/>
      <c r="C75" s="43"/>
      <c r="D75" s="45"/>
      <c r="E75" s="47"/>
      <c r="F75" s="45"/>
      <c r="G75" s="38"/>
    </row>
    <row r="76" spans="1:7" s="2" customFormat="1" ht="14.1" customHeight="1" x14ac:dyDescent="0.25">
      <c r="A76" s="4"/>
      <c r="B76" s="40"/>
      <c r="C76" s="43"/>
      <c r="D76" s="45"/>
      <c r="E76" s="47"/>
      <c r="F76" s="45"/>
      <c r="G76" s="38"/>
    </row>
    <row r="77" spans="1:7" s="2" customFormat="1" ht="14.1" customHeight="1" x14ac:dyDescent="0.25">
      <c r="A77" s="4"/>
      <c r="B77" s="40"/>
      <c r="C77" s="43"/>
      <c r="D77" s="45"/>
      <c r="E77" s="47"/>
      <c r="F77" s="45"/>
      <c r="G77" s="38"/>
    </row>
    <row r="78" spans="1:7" s="2" customFormat="1" ht="14.1" customHeight="1" x14ac:dyDescent="0.25">
      <c r="A78" s="4"/>
      <c r="B78" s="40"/>
      <c r="C78" s="43"/>
      <c r="D78" s="45"/>
      <c r="E78" s="47"/>
      <c r="F78" s="45"/>
      <c r="G78" s="38"/>
    </row>
    <row r="79" spans="1:7" s="2" customFormat="1" ht="14.1" customHeight="1" x14ac:dyDescent="0.25">
      <c r="A79" s="4"/>
      <c r="B79" s="40"/>
      <c r="C79" s="43"/>
      <c r="D79" s="45"/>
      <c r="E79" s="47"/>
      <c r="F79" s="45"/>
      <c r="G79" s="38"/>
    </row>
    <row r="80" spans="1:7" s="2" customFormat="1" ht="14.1" customHeight="1" x14ac:dyDescent="0.25">
      <c r="A80" s="4"/>
      <c r="B80" s="40"/>
      <c r="C80" s="43"/>
      <c r="D80" s="45"/>
      <c r="E80" s="47"/>
      <c r="F80" s="45"/>
      <c r="G80" s="38"/>
    </row>
    <row r="81" spans="1:7" s="2" customFormat="1" ht="14.1" customHeight="1" x14ac:dyDescent="0.25">
      <c r="A81" s="4"/>
      <c r="B81" s="40"/>
      <c r="C81" s="43"/>
      <c r="D81" s="45"/>
      <c r="E81" s="47"/>
      <c r="F81" s="45"/>
      <c r="G81" s="38"/>
    </row>
    <row r="82" spans="1:7" s="2" customFormat="1" ht="14.1" customHeight="1" x14ac:dyDescent="0.25">
      <c r="A82" s="4"/>
      <c r="B82" s="40"/>
      <c r="C82" s="43"/>
      <c r="D82" s="45"/>
      <c r="E82" s="47"/>
      <c r="F82" s="45"/>
      <c r="G82" s="38"/>
    </row>
    <row r="83" spans="1:7" s="2" customFormat="1" ht="14.1" customHeight="1" x14ac:dyDescent="0.25">
      <c r="A83" s="4"/>
      <c r="B83" s="40"/>
      <c r="C83" s="43"/>
      <c r="D83" s="45"/>
      <c r="E83" s="47"/>
      <c r="F83" s="45"/>
      <c r="G83" s="38"/>
    </row>
    <row r="84" spans="1:7" s="2" customFormat="1" ht="14.1" customHeight="1" x14ac:dyDescent="0.25">
      <c r="A84" s="4"/>
      <c r="B84" s="40"/>
      <c r="C84" s="43"/>
      <c r="D84" s="45"/>
      <c r="E84" s="47"/>
      <c r="F84" s="45"/>
      <c r="G84" s="38"/>
    </row>
    <row r="85" spans="1:7" s="2" customFormat="1" ht="14.1" customHeight="1" x14ac:dyDescent="0.25">
      <c r="A85" s="4"/>
      <c r="B85" s="40"/>
      <c r="C85" s="43"/>
      <c r="D85" s="45"/>
      <c r="E85" s="47"/>
      <c r="F85" s="45"/>
      <c r="G85" s="38"/>
    </row>
    <row r="86" spans="1:7" s="2" customFormat="1" ht="14.1" customHeight="1" x14ac:dyDescent="0.25">
      <c r="A86" s="4"/>
      <c r="B86" s="40"/>
      <c r="C86" s="43"/>
      <c r="D86" s="45"/>
      <c r="E86" s="47"/>
      <c r="F86" s="45"/>
      <c r="G86" s="38"/>
    </row>
    <row r="87" spans="1:7" s="2" customFormat="1" ht="14.1" customHeight="1" x14ac:dyDescent="0.25">
      <c r="A87" s="4"/>
      <c r="B87" s="40"/>
      <c r="C87" s="43"/>
      <c r="D87" s="45"/>
      <c r="E87" s="47"/>
      <c r="F87" s="45"/>
      <c r="G87" s="38"/>
    </row>
    <row r="88" spans="1:7" s="2" customFormat="1" ht="14.1" customHeight="1" x14ac:dyDescent="0.25">
      <c r="A88" s="4"/>
      <c r="B88" s="40"/>
      <c r="C88" s="43"/>
      <c r="D88" s="45"/>
      <c r="E88" s="47"/>
      <c r="F88" s="45"/>
      <c r="G88" s="38"/>
    </row>
    <row r="89" spans="1:7" s="2" customFormat="1" ht="14.1" customHeight="1" x14ac:dyDescent="0.25">
      <c r="A89" s="4"/>
      <c r="B89" s="40"/>
      <c r="C89" s="43"/>
      <c r="D89" s="45"/>
      <c r="E89" s="47"/>
      <c r="F89" s="45"/>
      <c r="G89" s="38"/>
    </row>
    <row r="90" spans="1:7" s="2" customFormat="1" ht="14.1" customHeight="1" x14ac:dyDescent="0.25">
      <c r="A90" s="4"/>
      <c r="B90" s="40"/>
      <c r="C90" s="43"/>
      <c r="D90" s="45"/>
      <c r="E90" s="47"/>
      <c r="F90" s="45"/>
      <c r="G90" s="38"/>
    </row>
    <row r="91" spans="1:7" s="2" customFormat="1" ht="14.1" customHeight="1" x14ac:dyDescent="0.25">
      <c r="A91" s="4"/>
      <c r="B91" s="40"/>
      <c r="C91" s="43"/>
      <c r="D91" s="45"/>
      <c r="E91" s="47"/>
      <c r="F91" s="45"/>
      <c r="G91" s="38"/>
    </row>
    <row r="92" spans="1:7" s="2" customFormat="1" ht="14.1" customHeight="1" x14ac:dyDescent="0.25">
      <c r="A92" s="4"/>
      <c r="B92" s="40"/>
      <c r="C92" s="43"/>
      <c r="D92" s="45"/>
      <c r="E92" s="47"/>
      <c r="F92" s="45"/>
      <c r="G92" s="38"/>
    </row>
    <row r="93" spans="1:7" s="2" customFormat="1" ht="14.1" customHeight="1" x14ac:dyDescent="0.25">
      <c r="A93" s="4"/>
      <c r="B93" s="40"/>
      <c r="C93" s="43"/>
      <c r="D93" s="45"/>
      <c r="E93" s="47"/>
      <c r="F93" s="45"/>
      <c r="G93" s="38"/>
    </row>
    <row r="94" spans="1:7" s="2" customFormat="1" ht="14.1" customHeight="1" x14ac:dyDescent="0.25">
      <c r="A94" s="4"/>
      <c r="B94" s="40"/>
      <c r="C94" s="43"/>
      <c r="D94" s="45"/>
      <c r="E94" s="47"/>
      <c r="F94" s="45"/>
      <c r="G94" s="38"/>
    </row>
    <row r="95" spans="1:7" s="2" customFormat="1" ht="14.1" customHeight="1" x14ac:dyDescent="0.25">
      <c r="A95" s="4"/>
      <c r="B95" s="40"/>
      <c r="C95" s="43"/>
      <c r="D95" s="45"/>
      <c r="E95" s="47"/>
      <c r="F95" s="45"/>
      <c r="G95" s="38"/>
    </row>
    <row r="96" spans="1:7" s="2" customFormat="1" ht="14.1" customHeight="1" x14ac:dyDescent="0.25">
      <c r="A96" s="4"/>
      <c r="B96" s="40"/>
      <c r="C96" s="43"/>
      <c r="D96" s="45"/>
      <c r="E96" s="47"/>
      <c r="F96" s="45"/>
      <c r="G96" s="38"/>
    </row>
    <row r="97" spans="1:10" s="2" customFormat="1" ht="14.1" customHeight="1" x14ac:dyDescent="0.25">
      <c r="A97" s="4"/>
      <c r="B97" s="40"/>
      <c r="C97" s="43"/>
      <c r="D97" s="45"/>
      <c r="E97" s="47"/>
      <c r="F97" s="45"/>
      <c r="G97" s="38"/>
    </row>
    <row r="98" spans="1:10" x14ac:dyDescent="0.25">
      <c r="A98" s="4"/>
      <c r="B98" s="40"/>
      <c r="C98" s="43"/>
      <c r="D98" s="45"/>
      <c r="E98" s="47"/>
      <c r="F98" s="45"/>
      <c r="G98" s="38"/>
    </row>
    <row r="99" spans="1:10" x14ac:dyDescent="0.25">
      <c r="A99" s="4"/>
      <c r="B99" s="40"/>
      <c r="C99" s="43"/>
      <c r="D99" s="45"/>
      <c r="E99" s="47"/>
      <c r="F99" s="45"/>
      <c r="G99" s="38"/>
      <c r="J99" s="35"/>
    </row>
    <row r="100" spans="1:10" x14ac:dyDescent="0.25">
      <c r="A100" s="4"/>
      <c r="B100" s="40"/>
      <c r="C100" s="43"/>
      <c r="D100" s="45"/>
      <c r="E100" s="47"/>
      <c r="F100" s="45"/>
      <c r="G100" s="38"/>
    </row>
    <row r="101" spans="1:10" x14ac:dyDescent="0.25">
      <c r="A101" s="4"/>
      <c r="B101" s="40"/>
      <c r="C101" s="43"/>
      <c r="D101" s="45"/>
      <c r="E101" s="47"/>
      <c r="F101" s="45"/>
      <c r="G101" s="38"/>
    </row>
    <row r="102" spans="1:10" x14ac:dyDescent="0.25">
      <c r="A102" s="4"/>
      <c r="B102" s="40"/>
      <c r="C102" s="43"/>
      <c r="D102" s="45"/>
      <c r="E102" s="47"/>
      <c r="F102" s="45"/>
      <c r="G102" s="38"/>
    </row>
    <row r="103" spans="1:10" x14ac:dyDescent="0.25">
      <c r="A103" s="4"/>
      <c r="B103" s="40"/>
      <c r="C103" s="43"/>
      <c r="D103" s="45"/>
      <c r="E103" s="47"/>
      <c r="F103" s="45"/>
      <c r="G103" s="38"/>
    </row>
    <row r="104" spans="1:10" x14ac:dyDescent="0.25">
      <c r="A104" s="4"/>
      <c r="B104" s="40"/>
      <c r="C104" s="43"/>
      <c r="D104" s="45"/>
      <c r="E104" s="47"/>
      <c r="F104" s="45"/>
      <c r="G104" s="38"/>
    </row>
    <row r="105" spans="1:10" x14ac:dyDescent="0.25">
      <c r="A105" s="4"/>
      <c r="B105" s="40"/>
      <c r="C105" s="43"/>
      <c r="D105" s="45"/>
      <c r="E105" s="47"/>
      <c r="F105" s="45"/>
      <c r="G105" s="38"/>
    </row>
    <row r="106" spans="1:10" x14ac:dyDescent="0.25">
      <c r="A106" s="4"/>
      <c r="B106" s="40"/>
      <c r="C106" s="43"/>
      <c r="D106" s="45"/>
      <c r="E106" s="47"/>
      <c r="F106" s="45"/>
      <c r="G106" s="38"/>
    </row>
    <row r="107" spans="1:10" x14ac:dyDescent="0.25">
      <c r="A107" s="4"/>
      <c r="B107" s="40"/>
      <c r="C107" s="43"/>
      <c r="D107" s="45"/>
      <c r="E107" s="47"/>
      <c r="F107" s="45"/>
      <c r="G107" s="38"/>
    </row>
    <row r="108" spans="1:10" x14ac:dyDescent="0.25">
      <c r="A108" s="4"/>
      <c r="B108" s="40"/>
      <c r="C108" s="43"/>
      <c r="D108" s="45"/>
      <c r="E108" s="47"/>
      <c r="F108" s="45"/>
      <c r="G108" s="38"/>
    </row>
    <row r="109" spans="1:10" x14ac:dyDescent="0.25">
      <c r="A109" s="4"/>
      <c r="B109" s="40"/>
      <c r="C109" s="43"/>
      <c r="D109" s="45"/>
      <c r="E109" s="47"/>
      <c r="F109" s="45"/>
      <c r="G109" s="38"/>
    </row>
    <row r="110" spans="1:10" x14ac:dyDescent="0.25">
      <c r="A110" s="4"/>
      <c r="B110" s="40"/>
      <c r="C110" s="43"/>
      <c r="D110" s="45"/>
      <c r="E110" s="47"/>
      <c r="F110" s="45"/>
      <c r="G110" s="38"/>
    </row>
    <row r="111" spans="1:10" x14ac:dyDescent="0.25">
      <c r="A111" s="4"/>
      <c r="B111" s="40"/>
      <c r="C111" s="43"/>
      <c r="D111" s="45"/>
      <c r="E111" s="47"/>
      <c r="F111" s="45"/>
      <c r="G111" s="38"/>
    </row>
    <row r="112" spans="1:10" x14ac:dyDescent="0.25">
      <c r="A112" s="4"/>
      <c r="B112" s="40"/>
      <c r="C112" s="43"/>
      <c r="D112" s="45"/>
      <c r="E112" s="47"/>
      <c r="F112" s="45"/>
      <c r="G112" s="38"/>
    </row>
    <row r="113" spans="1:7" x14ac:dyDescent="0.25">
      <c r="A113" s="4"/>
      <c r="B113" s="40"/>
      <c r="C113" s="43"/>
      <c r="D113" s="45"/>
      <c r="E113" s="47"/>
      <c r="F113" s="45"/>
      <c r="G113" s="38"/>
    </row>
    <row r="114" spans="1:7" x14ac:dyDescent="0.25">
      <c r="A114" s="4"/>
      <c r="B114" s="40"/>
      <c r="C114" s="43"/>
      <c r="D114" s="45"/>
      <c r="E114" s="47"/>
      <c r="F114" s="45"/>
      <c r="G114" s="38"/>
    </row>
    <row r="115" spans="1:7" x14ac:dyDescent="0.25">
      <c r="A115" s="4"/>
      <c r="B115" s="40"/>
      <c r="C115" s="43"/>
      <c r="D115" s="45"/>
      <c r="E115" s="47"/>
      <c r="F115" s="45"/>
      <c r="G115" s="38"/>
    </row>
    <row r="116" spans="1:7" x14ac:dyDescent="0.25">
      <c r="A116" s="4"/>
      <c r="B116" s="40"/>
      <c r="C116" s="43"/>
      <c r="D116" s="45"/>
      <c r="E116" s="47"/>
      <c r="F116" s="45"/>
      <c r="G116" s="38"/>
    </row>
    <row r="117" spans="1:7" x14ac:dyDescent="0.25">
      <c r="A117" s="4"/>
      <c r="B117" s="40"/>
      <c r="C117" s="43"/>
      <c r="D117" s="45"/>
      <c r="E117" s="47"/>
      <c r="F117" s="45"/>
      <c r="G117" s="38"/>
    </row>
    <row r="118" spans="1:7" x14ac:dyDescent="0.25">
      <c r="A118" s="4"/>
      <c r="B118" s="40"/>
      <c r="C118" s="43"/>
      <c r="D118" s="45"/>
      <c r="E118" s="47"/>
      <c r="F118" s="45"/>
      <c r="G118" s="38"/>
    </row>
    <row r="119" spans="1:7" x14ac:dyDescent="0.25">
      <c r="A119" s="4"/>
      <c r="B119" s="40"/>
      <c r="C119" s="43"/>
      <c r="D119" s="45"/>
      <c r="E119" s="47"/>
      <c r="F119" s="45"/>
      <c r="G119" s="38"/>
    </row>
    <row r="120" spans="1:7" x14ac:dyDescent="0.25">
      <c r="A120" s="4"/>
      <c r="B120" s="40"/>
      <c r="C120" s="43"/>
      <c r="D120" s="45"/>
      <c r="E120" s="47"/>
      <c r="F120" s="45"/>
      <c r="G120" s="38"/>
    </row>
    <row r="121" spans="1:7" x14ac:dyDescent="0.25">
      <c r="A121" s="4"/>
      <c r="B121" s="40"/>
      <c r="C121" s="43"/>
      <c r="D121" s="45"/>
      <c r="E121" s="47"/>
      <c r="F121" s="45"/>
      <c r="G121" s="38"/>
    </row>
    <row r="122" spans="1:7" x14ac:dyDescent="0.25">
      <c r="A122" s="4"/>
      <c r="B122" s="40"/>
      <c r="C122" s="43"/>
      <c r="D122" s="45"/>
      <c r="E122" s="47"/>
      <c r="F122" s="45"/>
      <c r="G122" s="38"/>
    </row>
    <row r="123" spans="1:7" x14ac:dyDescent="0.25">
      <c r="A123" s="4"/>
      <c r="B123" s="40"/>
      <c r="C123" s="43"/>
      <c r="D123" s="45"/>
      <c r="E123" s="47"/>
      <c r="F123" s="45"/>
      <c r="G123" s="38"/>
    </row>
    <row r="124" spans="1:7" x14ac:dyDescent="0.25">
      <c r="A124" s="4"/>
      <c r="B124" s="40"/>
      <c r="C124" s="43"/>
      <c r="D124" s="45"/>
      <c r="E124" s="47"/>
      <c r="F124" s="45"/>
      <c r="G124" s="38"/>
    </row>
    <row r="125" spans="1:7" x14ac:dyDescent="0.25">
      <c r="A125" s="4"/>
      <c r="B125" s="40"/>
      <c r="C125" s="43"/>
      <c r="D125" s="45"/>
      <c r="E125" s="47"/>
      <c r="F125" s="45"/>
      <c r="G125" s="38"/>
    </row>
    <row r="126" spans="1:7" x14ac:dyDescent="0.25">
      <c r="A126" s="4"/>
      <c r="B126" s="40"/>
      <c r="C126" s="43"/>
      <c r="D126" s="45"/>
      <c r="E126" s="47"/>
      <c r="F126" s="45"/>
      <c r="G126" s="38"/>
    </row>
    <row r="127" spans="1:7" x14ac:dyDescent="0.25">
      <c r="A127" s="4"/>
      <c r="B127" s="40"/>
      <c r="C127" s="43"/>
      <c r="D127" s="45"/>
      <c r="E127" s="47"/>
      <c r="F127" s="45"/>
      <c r="G127" s="38"/>
    </row>
    <row r="128" spans="1:7" x14ac:dyDescent="0.25">
      <c r="A128" s="4"/>
      <c r="B128" s="40"/>
      <c r="C128" s="43"/>
      <c r="D128" s="45"/>
      <c r="E128" s="47"/>
      <c r="F128" s="45"/>
      <c r="G128" s="38"/>
    </row>
    <row r="129" spans="1:7" x14ac:dyDescent="0.25">
      <c r="A129" s="4"/>
      <c r="B129" s="40"/>
      <c r="C129" s="43"/>
      <c r="D129" s="45"/>
      <c r="E129" s="47"/>
      <c r="F129" s="45"/>
      <c r="G129" s="38"/>
    </row>
    <row r="130" spans="1:7" x14ac:dyDescent="0.25">
      <c r="A130" s="4"/>
      <c r="B130" s="40"/>
      <c r="C130" s="43"/>
      <c r="D130" s="45"/>
      <c r="E130" s="47"/>
      <c r="F130" s="45"/>
      <c r="G130" s="38"/>
    </row>
    <row r="131" spans="1:7" x14ac:dyDescent="0.25">
      <c r="A131" s="4"/>
      <c r="B131" s="40"/>
      <c r="C131" s="43"/>
      <c r="D131" s="45"/>
      <c r="E131" s="47"/>
      <c r="F131" s="45"/>
      <c r="G131" s="38"/>
    </row>
    <row r="132" spans="1:7" x14ac:dyDescent="0.25">
      <c r="A132" s="4"/>
      <c r="B132" s="40"/>
      <c r="C132" s="43"/>
      <c r="D132" s="45"/>
      <c r="E132" s="47"/>
      <c r="F132" s="45"/>
      <c r="G132" s="38"/>
    </row>
    <row r="133" spans="1:7" x14ac:dyDescent="0.25">
      <c r="A133" s="4"/>
      <c r="B133" s="40"/>
      <c r="C133" s="43"/>
      <c r="D133" s="45"/>
      <c r="E133" s="47"/>
      <c r="F133" s="45"/>
      <c r="G133" s="38"/>
    </row>
    <row r="134" spans="1:7" x14ac:dyDescent="0.25">
      <c r="A134" s="4"/>
      <c r="B134" s="40"/>
      <c r="C134" s="43"/>
      <c r="D134" s="45"/>
      <c r="E134" s="47"/>
      <c r="F134" s="45"/>
      <c r="G134" s="38"/>
    </row>
    <row r="135" spans="1:7" x14ac:dyDescent="0.25">
      <c r="A135" s="4"/>
      <c r="B135" s="40"/>
      <c r="C135" s="43"/>
      <c r="D135" s="45"/>
      <c r="E135" s="47"/>
      <c r="F135" s="45"/>
      <c r="G135" s="38"/>
    </row>
    <row r="136" spans="1:7" x14ac:dyDescent="0.25">
      <c r="A136" s="4"/>
      <c r="B136" s="40"/>
      <c r="C136" s="43"/>
      <c r="D136" s="45"/>
      <c r="E136" s="47"/>
      <c r="F136" s="45"/>
      <c r="G136" s="38"/>
    </row>
    <row r="137" spans="1:7" x14ac:dyDescent="0.25">
      <c r="A137" s="4"/>
      <c r="B137" s="40"/>
      <c r="C137" s="43"/>
      <c r="D137" s="45"/>
      <c r="E137" s="47"/>
      <c r="F137" s="45"/>
      <c r="G137" s="38"/>
    </row>
    <row r="138" spans="1:7" x14ac:dyDescent="0.25">
      <c r="A138" s="4"/>
      <c r="B138" s="40"/>
      <c r="C138" s="43"/>
      <c r="D138" s="45"/>
      <c r="E138" s="47"/>
      <c r="F138" s="45"/>
      <c r="G138" s="38"/>
    </row>
    <row r="139" spans="1:7" x14ac:dyDescent="0.25">
      <c r="A139" s="4"/>
      <c r="B139" s="40"/>
      <c r="C139" s="43"/>
      <c r="D139" s="45"/>
      <c r="E139" s="47"/>
      <c r="F139" s="45"/>
      <c r="G139" s="38"/>
    </row>
    <row r="140" spans="1:7" x14ac:dyDescent="0.25">
      <c r="A140" s="4"/>
      <c r="B140" s="40"/>
      <c r="C140" s="43"/>
      <c r="D140" s="45"/>
      <c r="E140" s="47"/>
      <c r="F140" s="45"/>
      <c r="G140" s="38"/>
    </row>
    <row r="141" spans="1:7" x14ac:dyDescent="0.25">
      <c r="A141" s="4"/>
      <c r="B141" s="40"/>
      <c r="C141" s="43"/>
      <c r="D141" s="45"/>
      <c r="E141" s="47"/>
      <c r="F141" s="45"/>
      <c r="G141" s="38"/>
    </row>
    <row r="142" spans="1:7" x14ac:dyDescent="0.25">
      <c r="A142" s="4"/>
      <c r="B142" s="40"/>
      <c r="C142" s="43"/>
      <c r="D142" s="45"/>
      <c r="E142" s="47"/>
      <c r="F142" s="45"/>
      <c r="G142" s="38"/>
    </row>
    <row r="143" spans="1:7" x14ac:dyDescent="0.25">
      <c r="A143" s="4"/>
      <c r="B143" s="40"/>
      <c r="C143" s="43"/>
      <c r="D143" s="45"/>
      <c r="E143" s="47"/>
      <c r="F143" s="45"/>
      <c r="G143" s="38"/>
    </row>
    <row r="144" spans="1:7" x14ac:dyDescent="0.25">
      <c r="A144" s="4"/>
      <c r="B144" s="40"/>
      <c r="C144" s="43"/>
      <c r="D144" s="45"/>
      <c r="E144" s="47"/>
      <c r="F144" s="45"/>
      <c r="G144" s="38"/>
    </row>
    <row r="145" spans="1:7" x14ac:dyDescent="0.25">
      <c r="A145" s="4"/>
      <c r="B145" s="40"/>
      <c r="C145" s="43"/>
      <c r="D145" s="45"/>
      <c r="E145" s="47"/>
      <c r="F145" s="45"/>
      <c r="G145" s="38"/>
    </row>
    <row r="146" spans="1:7" x14ac:dyDescent="0.25">
      <c r="A146" s="4"/>
      <c r="B146" s="40"/>
      <c r="C146" s="43"/>
      <c r="D146" s="45"/>
      <c r="E146" s="47"/>
      <c r="F146" s="45"/>
      <c r="G146" s="38"/>
    </row>
    <row r="147" spans="1:7" x14ac:dyDescent="0.25">
      <c r="A147" s="4"/>
      <c r="B147" s="40"/>
      <c r="C147" s="43"/>
      <c r="D147" s="45"/>
      <c r="E147" s="47"/>
      <c r="F147" s="45"/>
      <c r="G147" s="38"/>
    </row>
    <row r="148" spans="1:7" x14ac:dyDescent="0.25">
      <c r="A148" s="4"/>
      <c r="B148" s="40"/>
      <c r="C148" s="43"/>
      <c r="D148" s="45"/>
      <c r="E148" s="47"/>
      <c r="F148" s="45"/>
      <c r="G148" s="38"/>
    </row>
    <row r="149" spans="1:7" x14ac:dyDescent="0.25">
      <c r="A149" s="4"/>
      <c r="B149" s="40"/>
      <c r="C149" s="43"/>
      <c r="D149" s="45"/>
      <c r="E149" s="47"/>
      <c r="F149" s="45"/>
      <c r="G149" s="38"/>
    </row>
    <row r="150" spans="1:7" x14ac:dyDescent="0.25">
      <c r="A150" s="4"/>
      <c r="B150" s="40"/>
      <c r="C150" s="43"/>
      <c r="D150" s="45"/>
      <c r="E150" s="47"/>
      <c r="F150" s="45"/>
      <c r="G150" s="38"/>
    </row>
    <row r="151" spans="1:7" x14ac:dyDescent="0.25">
      <c r="A151" s="4"/>
      <c r="B151" s="40"/>
      <c r="C151" s="43"/>
      <c r="D151" s="45"/>
      <c r="E151" s="47"/>
      <c r="F151" s="45"/>
      <c r="G151" s="38"/>
    </row>
    <row r="152" spans="1:7" x14ac:dyDescent="0.25">
      <c r="A152" s="4"/>
      <c r="B152" s="40"/>
      <c r="C152" s="43"/>
      <c r="D152" s="45"/>
      <c r="E152" s="47"/>
      <c r="F152" s="45"/>
      <c r="G152" s="38"/>
    </row>
    <row r="153" spans="1:7" x14ac:dyDescent="0.25">
      <c r="A153" s="4"/>
      <c r="B153" s="40"/>
      <c r="C153" s="43"/>
      <c r="D153" s="45"/>
      <c r="E153" s="47"/>
      <c r="F153" s="45"/>
      <c r="G153" s="38"/>
    </row>
    <row r="154" spans="1:7" x14ac:dyDescent="0.25">
      <c r="A154" s="4"/>
      <c r="B154" s="40"/>
      <c r="C154" s="43"/>
      <c r="D154" s="45"/>
      <c r="E154" s="47"/>
      <c r="F154" s="45"/>
      <c r="G154" s="38"/>
    </row>
    <row r="155" spans="1:7" x14ac:dyDescent="0.25">
      <c r="A155" s="4"/>
      <c r="B155" s="40"/>
      <c r="C155" s="43"/>
      <c r="D155" s="45"/>
      <c r="E155" s="47"/>
      <c r="F155" s="45"/>
      <c r="G155" s="38"/>
    </row>
  </sheetData>
  <sheetProtection password="E80B" sheet="1" objects="1" scenarios="1" insertRows="0"/>
  <mergeCells count="37">
    <mergeCell ref="A7:B7"/>
    <mergeCell ref="C7:F7"/>
    <mergeCell ref="A8:G8"/>
    <mergeCell ref="A4:B4"/>
    <mergeCell ref="C4:F4"/>
    <mergeCell ref="A5:B5"/>
    <mergeCell ref="C5:F5"/>
    <mergeCell ref="A6:B6"/>
    <mergeCell ref="C6:F6"/>
    <mergeCell ref="A1:B1"/>
    <mergeCell ref="C1:F1"/>
    <mergeCell ref="A2:B2"/>
    <mergeCell ref="C2:F2"/>
    <mergeCell ref="A3:B3"/>
    <mergeCell ref="C3:F3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9:G29"/>
    <mergeCell ref="A31:G31"/>
    <mergeCell ref="F24:G24"/>
    <mergeCell ref="F25:G25"/>
    <mergeCell ref="F26:G26"/>
    <mergeCell ref="F27:G27"/>
    <mergeCell ref="F28:G28"/>
  </mergeCells>
  <phoneticPr fontId="5" type="noConversion"/>
  <conditionalFormatting sqref="B10">
    <cfRule type="cellIs" dxfId="2" priority="2" operator="notBetween">
      <formula>#REF!</formula>
      <formula>#REF!</formula>
    </cfRule>
  </conditionalFormatting>
  <conditionalFormatting sqref="B10">
    <cfRule type="cellIs" dxfId="1" priority="1" operator="notBetween">
      <formula>#REF!</formula>
      <formula>#REF!</formula>
    </cfRule>
  </conditionalFormatting>
  <dataValidations count="1">
    <dataValidation type="list" allowBlank="1" showInputMessage="1" showErrorMessage="1" sqref="D10:D31">
      <formula1>'D:\Marcos\Anexo 17 - Sustentaveis 371 2020 (Salvo automaticamente).xlsx'!itens</formula1>
    </dataValidation>
  </dataValidations>
  <pageMargins left="0.74803149606299213" right="0.27559055118110237" top="1.2204724409448819" bottom="0.78740157480314965" header="0.31496062992125984" footer="0.31496062992125984"/>
  <pageSetup paperSize="9" scale="80" orientation="portrait" horizontalDpi="4294967292" verticalDpi="4294967292" r:id="rId1"/>
  <headerFooter>
    <oddHeader>&amp;L&amp;"Calibri,Regular"&amp;K000000&amp;G&amp;C
&amp;"-,Negrito"&amp;22SANTA CASA DE MISERICORDIA DE SANTO AMARO</oddHeader>
    <oddFooter xml:space="preserve">&amp;L&amp;"Calibri,Regular"&amp;K000000&amp;A&amp;Cfl(s). &amp;P/&amp;N&amp;REmitido: &amp;D - &amp;T </oddFooter>
  </headerFooter>
  <rowBreaks count="1" manualBreakCount="1">
    <brk id="97" max="16383" man="1"/>
  </rowBreaks>
  <colBreaks count="1" manualBreakCount="1">
    <brk id="7" max="1048575" man="1"/>
  </col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0" operator="notBetween" id="{66245521-2935-A849-B2E1-A9A9552F6C1F}">
            <xm:f>Inicio!#REF!</xm:f>
            <xm:f>Inicio!$C$21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B11:B30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>
    <tabColor rgb="FF0000FF"/>
  </sheetPr>
  <dimension ref="A1:I26"/>
  <sheetViews>
    <sheetView zoomScale="70" zoomScaleNormal="70" workbookViewId="0">
      <selection activeCell="B18" sqref="B18:H18"/>
    </sheetView>
  </sheetViews>
  <sheetFormatPr defaultColWidth="11" defaultRowHeight="15.75" x14ac:dyDescent="0.25"/>
  <cols>
    <col min="1" max="1" width="5.375" bestFit="1" customWidth="1"/>
    <col min="2" max="3" width="13.875" customWidth="1"/>
    <col min="4" max="4" width="11.375" customWidth="1"/>
    <col min="5" max="5" width="15.5" customWidth="1"/>
    <col min="6" max="6" width="17" customWidth="1"/>
    <col min="7" max="7" width="9" customWidth="1"/>
    <col min="8" max="8" width="13.875" customWidth="1"/>
    <col min="9" max="9" width="7" bestFit="1" customWidth="1"/>
  </cols>
  <sheetData>
    <row r="1" spans="1:9" ht="24" customHeight="1" x14ac:dyDescent="0.25">
      <c r="A1" s="302" t="str">
        <f>CONCATENATE(Inicio!A3," ",Inicio!B3)</f>
        <v>Beneficiário: Santa Casa de Misericórdia de Santo Amaro</v>
      </c>
      <c r="B1" s="302"/>
      <c r="C1" s="302"/>
      <c r="D1" s="302"/>
      <c r="E1" s="302"/>
      <c r="F1" s="302"/>
      <c r="G1" s="302"/>
      <c r="H1" s="302"/>
      <c r="I1" s="302"/>
    </row>
    <row r="2" spans="1:9" ht="24" customHeight="1" x14ac:dyDescent="0.25">
      <c r="A2" s="303" t="str">
        <f>CONCATENATE(Inicio!A4," ",Inicio!B4)</f>
        <v>CNPJ: 57.038.952/0001-11</v>
      </c>
      <c r="B2" s="303"/>
      <c r="C2" s="303"/>
      <c r="D2" s="303"/>
      <c r="E2" s="303"/>
      <c r="F2" s="303"/>
      <c r="G2" s="303"/>
      <c r="H2" s="303"/>
      <c r="I2" s="303"/>
    </row>
    <row r="3" spans="1:9" ht="24" customHeight="1" x14ac:dyDescent="0.25">
      <c r="A3" s="300" t="str">
        <f>CONCATENATE(Inicio!A5," ",Inicio!B5," - ",Inicio!B6," - ",Inicio!A7," ",Inicio!B7)</f>
        <v>Endereço: Rua Isabel Schmidt 59 - São Paulo - CEP: 04743-030</v>
      </c>
      <c r="B3" s="300"/>
      <c r="C3" s="300"/>
      <c r="D3" s="300"/>
      <c r="E3" s="300"/>
      <c r="F3" s="300"/>
      <c r="G3" s="300"/>
      <c r="H3" s="300"/>
      <c r="I3" s="300"/>
    </row>
    <row r="4" spans="1:9" ht="24" customHeight="1" x14ac:dyDescent="0.25">
      <c r="A4" s="296" t="s">
        <v>134</v>
      </c>
      <c r="B4" s="296"/>
      <c r="C4" s="304" t="str">
        <f>+Inicio!A21</f>
        <v xml:space="preserve">Prorrogação: </v>
      </c>
      <c r="D4" s="304"/>
      <c r="E4" s="304"/>
      <c r="F4" s="304"/>
      <c r="G4" s="71" t="s">
        <v>14</v>
      </c>
      <c r="H4" s="305">
        <f>+Inicio!G21</f>
        <v>0</v>
      </c>
      <c r="I4" s="305"/>
    </row>
    <row r="5" spans="1:9" ht="24" customHeight="1" x14ac:dyDescent="0.25">
      <c r="A5" s="296" t="s">
        <v>15</v>
      </c>
      <c r="B5" s="296"/>
      <c r="C5" s="297">
        <f>+Inicio!C19</f>
        <v>43871</v>
      </c>
      <c r="D5" s="297"/>
      <c r="E5" s="71" t="s">
        <v>16</v>
      </c>
      <c r="F5" s="72">
        <f>+Inicio!E19</f>
        <v>45291</v>
      </c>
      <c r="G5" s="71" t="s">
        <v>6</v>
      </c>
      <c r="H5" s="298" t="str">
        <f>+Inicio!B26</f>
        <v>09.01.96</v>
      </c>
      <c r="I5" s="298"/>
    </row>
    <row r="6" spans="1:9" ht="24" customHeight="1" x14ac:dyDescent="0.25">
      <c r="A6" s="299" t="s">
        <v>5</v>
      </c>
      <c r="B6" s="299"/>
      <c r="C6" s="300" t="str">
        <f>+Inicio!B28</f>
        <v>Subvenção - Custeio</v>
      </c>
      <c r="D6" s="300"/>
      <c r="E6" s="301"/>
      <c r="F6" s="301"/>
      <c r="G6" s="301"/>
      <c r="H6" s="301"/>
      <c r="I6" s="301"/>
    </row>
    <row r="7" spans="1:9" ht="9" customHeight="1" x14ac:dyDescent="0.25">
      <c r="A7" s="292"/>
      <c r="B7" s="292"/>
      <c r="C7" s="292"/>
      <c r="D7" s="292"/>
      <c r="E7" s="292"/>
      <c r="F7" s="292"/>
      <c r="G7" s="292"/>
      <c r="H7" s="292"/>
      <c r="I7" s="292"/>
    </row>
    <row r="8" spans="1:9" ht="29.1" customHeight="1" x14ac:dyDescent="0.25">
      <c r="A8" s="5" t="s">
        <v>11</v>
      </c>
      <c r="B8" s="293" t="s">
        <v>12</v>
      </c>
      <c r="C8" s="294"/>
      <c r="D8" s="294"/>
      <c r="E8" s="294"/>
      <c r="F8" s="294"/>
      <c r="G8" s="294"/>
      <c r="H8" s="295"/>
      <c r="I8" s="73" t="s">
        <v>13</v>
      </c>
    </row>
    <row r="9" spans="1:9" ht="30" customHeight="1" x14ac:dyDescent="0.25">
      <c r="A9" s="5" t="s">
        <v>135</v>
      </c>
      <c r="B9" s="283" t="s">
        <v>207</v>
      </c>
      <c r="C9" s="284"/>
      <c r="D9" s="284"/>
      <c r="E9" s="284"/>
      <c r="F9" s="284"/>
      <c r="G9" s="284"/>
      <c r="H9" s="285"/>
      <c r="I9" s="115" t="s">
        <v>10</v>
      </c>
    </row>
    <row r="10" spans="1:9" ht="30" customHeight="1" x14ac:dyDescent="0.25">
      <c r="A10" s="5" t="s">
        <v>136</v>
      </c>
      <c r="B10" s="283" t="s">
        <v>61</v>
      </c>
      <c r="C10" s="284"/>
      <c r="D10" s="284"/>
      <c r="E10" s="284"/>
      <c r="F10" s="284"/>
      <c r="G10" s="284"/>
      <c r="H10" s="285"/>
      <c r="I10" s="114"/>
    </row>
    <row r="11" spans="1:9" ht="30" customHeight="1" x14ac:dyDescent="0.25">
      <c r="A11" s="5" t="s">
        <v>137</v>
      </c>
      <c r="B11" s="289" t="s">
        <v>18</v>
      </c>
      <c r="C11" s="290"/>
      <c r="D11" s="290"/>
      <c r="E11" s="290"/>
      <c r="F11" s="290"/>
      <c r="G11" s="290"/>
      <c r="H11" s="291"/>
      <c r="I11" s="114"/>
    </row>
    <row r="12" spans="1:9" ht="30" customHeight="1" x14ac:dyDescent="0.25">
      <c r="A12" s="5" t="s">
        <v>138</v>
      </c>
      <c r="B12" s="289" t="s">
        <v>17</v>
      </c>
      <c r="C12" s="290"/>
      <c r="D12" s="290"/>
      <c r="E12" s="290"/>
      <c r="F12" s="290"/>
      <c r="G12" s="290"/>
      <c r="H12" s="291"/>
      <c r="I12" s="114"/>
    </row>
    <row r="13" spans="1:9" ht="30" customHeight="1" x14ac:dyDescent="0.25">
      <c r="A13" s="5" t="s">
        <v>139</v>
      </c>
      <c r="B13" s="283" t="s">
        <v>65</v>
      </c>
      <c r="C13" s="284"/>
      <c r="D13" s="284"/>
      <c r="E13" s="284"/>
      <c r="F13" s="284"/>
      <c r="G13" s="284"/>
      <c r="H13" s="285"/>
      <c r="I13" s="114"/>
    </row>
    <row r="14" spans="1:9" ht="30" customHeight="1" x14ac:dyDescent="0.25">
      <c r="A14" s="5" t="s">
        <v>140</v>
      </c>
      <c r="B14" s="283" t="s">
        <v>206</v>
      </c>
      <c r="C14" s="284"/>
      <c r="D14" s="284"/>
      <c r="E14" s="284"/>
      <c r="F14" s="284"/>
      <c r="G14" s="284"/>
      <c r="H14" s="285"/>
      <c r="I14" s="114"/>
    </row>
    <row r="15" spans="1:9" ht="30" customHeight="1" x14ac:dyDescent="0.25">
      <c r="A15" s="5" t="s">
        <v>141</v>
      </c>
      <c r="B15" s="289" t="s">
        <v>66</v>
      </c>
      <c r="C15" s="284"/>
      <c r="D15" s="284"/>
      <c r="E15" s="284"/>
      <c r="F15" s="284"/>
      <c r="G15" s="284"/>
      <c r="H15" s="285"/>
      <c r="I15" s="114"/>
    </row>
    <row r="16" spans="1:9" ht="30" customHeight="1" x14ac:dyDescent="0.25">
      <c r="A16" s="5" t="s">
        <v>142</v>
      </c>
      <c r="B16" s="283" t="s">
        <v>67</v>
      </c>
      <c r="C16" s="284"/>
      <c r="D16" s="284"/>
      <c r="E16" s="284"/>
      <c r="F16" s="284"/>
      <c r="G16" s="284"/>
      <c r="H16" s="285"/>
      <c r="I16" s="114"/>
    </row>
    <row r="17" spans="1:9" ht="30" customHeight="1" x14ac:dyDescent="0.25">
      <c r="A17" s="5" t="s">
        <v>143</v>
      </c>
      <c r="B17" s="283" t="s">
        <v>68</v>
      </c>
      <c r="C17" s="284"/>
      <c r="D17" s="284"/>
      <c r="E17" s="284"/>
      <c r="F17" s="284"/>
      <c r="G17" s="284"/>
      <c r="H17" s="285"/>
      <c r="I17" s="114"/>
    </row>
    <row r="18" spans="1:9" ht="30" customHeight="1" x14ac:dyDescent="0.25">
      <c r="A18" s="5" t="s">
        <v>10</v>
      </c>
      <c r="B18" s="283" t="s">
        <v>19</v>
      </c>
      <c r="C18" s="284"/>
      <c r="D18" s="284"/>
      <c r="E18" s="284"/>
      <c r="F18" s="284"/>
      <c r="G18" s="284"/>
      <c r="H18" s="285"/>
      <c r="I18" s="114"/>
    </row>
    <row r="19" spans="1:9" ht="15" customHeight="1" x14ac:dyDescent="0.25">
      <c r="A19" s="288" t="s">
        <v>208</v>
      </c>
      <c r="B19" s="288"/>
      <c r="C19" s="288"/>
      <c r="D19" s="288"/>
      <c r="E19" s="288"/>
      <c r="F19" s="288"/>
      <c r="G19" s="288"/>
      <c r="H19" s="288"/>
      <c r="I19" s="288"/>
    </row>
    <row r="20" spans="1:9" ht="15" customHeight="1" x14ac:dyDescent="0.25">
      <c r="A20" s="287" t="s">
        <v>170</v>
      </c>
      <c r="B20" s="287"/>
      <c r="C20" s="287"/>
      <c r="D20" s="287"/>
      <c r="E20" s="287"/>
      <c r="F20" s="287"/>
      <c r="G20" s="287"/>
      <c r="H20" s="287"/>
      <c r="I20" s="26"/>
    </row>
    <row r="21" spans="1:9" x14ac:dyDescent="0.25">
      <c r="A21" s="287"/>
      <c r="B21" s="287"/>
      <c r="C21" s="287"/>
      <c r="D21" s="287"/>
      <c r="E21" s="287"/>
      <c r="F21" s="287"/>
      <c r="G21" s="287"/>
      <c r="H21" s="287"/>
      <c r="I21" s="26"/>
    </row>
    <row r="22" spans="1:9" x14ac:dyDescent="0.25">
      <c r="I22" s="74"/>
    </row>
    <row r="23" spans="1:9" x14ac:dyDescent="0.25">
      <c r="A23" s="286" t="str">
        <f>+Inicio!A42</f>
        <v>São Paulo, 14 de fevereiro de 2022</v>
      </c>
      <c r="B23" s="286"/>
      <c r="C23" s="286"/>
      <c r="I23" s="74"/>
    </row>
    <row r="24" spans="1:9" x14ac:dyDescent="0.25">
      <c r="B24" s="25"/>
      <c r="I24" s="74"/>
    </row>
    <row r="25" spans="1:9" x14ac:dyDescent="0.25">
      <c r="I25" s="70"/>
    </row>
    <row r="26" spans="1:9" x14ac:dyDescent="0.25">
      <c r="I26" s="70"/>
    </row>
  </sheetData>
  <sheetProtection password="E80B" sheet="1" objects="1"/>
  <mergeCells count="27">
    <mergeCell ref="A1:I1"/>
    <mergeCell ref="A2:I2"/>
    <mergeCell ref="A3:I3"/>
    <mergeCell ref="A4:B4"/>
    <mergeCell ref="C4:F4"/>
    <mergeCell ref="H4:I4"/>
    <mergeCell ref="A7:I7"/>
    <mergeCell ref="B8:H8"/>
    <mergeCell ref="B9:H9"/>
    <mergeCell ref="B10:H10"/>
    <mergeCell ref="A5:B5"/>
    <mergeCell ref="C5:D5"/>
    <mergeCell ref="H5:I5"/>
    <mergeCell ref="A6:B6"/>
    <mergeCell ref="C6:D6"/>
    <mergeCell ref="E6:I6"/>
    <mergeCell ref="B13:H13"/>
    <mergeCell ref="B14:H14"/>
    <mergeCell ref="B15:H15"/>
    <mergeCell ref="B11:H11"/>
    <mergeCell ref="B12:H12"/>
    <mergeCell ref="B16:H16"/>
    <mergeCell ref="B17:H17"/>
    <mergeCell ref="B18:H18"/>
    <mergeCell ref="A23:C23"/>
    <mergeCell ref="A20:H21"/>
    <mergeCell ref="A19:I19"/>
  </mergeCells>
  <phoneticPr fontId="5" type="noConversion"/>
  <pageMargins left="0.35433070866141736" right="0.27559055118110237" top="1.6141732283464567" bottom="0.78740157480314965" header="0.51181102362204722" footer="0.31496062992125984"/>
  <pageSetup paperSize="9" scale="80" orientation="portrait" horizontalDpi="4294967292" verticalDpi="4294967292" r:id="rId1"/>
  <headerFooter>
    <oddHeader>&amp;L&amp;"Calibri,Regular"&amp;K000000&amp;G&amp;C
&amp;"-,Negrito"&amp;22SANTA CASA DE MISERICORDIA DE SANTO AMARO</oddHeader>
    <oddFooter xml:space="preserve">&amp;L&amp;"Calibri,Regular"&amp;K000000&amp;A&amp;REmitido: &amp;D - &amp;T 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>
    <tabColor rgb="FFFFFF00"/>
  </sheetPr>
  <dimension ref="A1:T243"/>
  <sheetViews>
    <sheetView showZeros="0" topLeftCell="D31" workbookViewId="0">
      <selection activeCell="C7" sqref="C7:E11"/>
    </sheetView>
  </sheetViews>
  <sheetFormatPr defaultColWidth="11" defaultRowHeight="15.75" x14ac:dyDescent="0.25"/>
  <cols>
    <col min="1" max="5" width="17.375" customWidth="1"/>
    <col min="6" max="6" width="1.875" customWidth="1"/>
    <col min="7" max="7" width="19.625" customWidth="1"/>
    <col min="8" max="11" width="17" customWidth="1"/>
    <col min="12" max="12" width="1.875" customWidth="1"/>
  </cols>
  <sheetData>
    <row r="1" spans="1:20" s="2" customFormat="1" ht="32.1" customHeight="1" x14ac:dyDescent="0.25">
      <c r="A1" s="244" t="s">
        <v>126</v>
      </c>
      <c r="B1" s="244"/>
      <c r="C1" s="325" t="str">
        <f>+Inicio!B1</f>
        <v>SECRETARIA DE ESTADO DA SAÚDE DE SÃO PAULO</v>
      </c>
      <c r="D1" s="325"/>
      <c r="E1" s="325"/>
      <c r="F1" s="1"/>
      <c r="G1" s="246" t="s">
        <v>92</v>
      </c>
      <c r="H1" s="247"/>
      <c r="I1" s="247"/>
      <c r="J1" s="247"/>
      <c r="K1" s="248"/>
      <c r="L1" s="1"/>
      <c r="M1" s="324" t="s">
        <v>120</v>
      </c>
      <c r="N1" s="324"/>
      <c r="O1" s="324"/>
      <c r="P1" s="324"/>
      <c r="Q1" s="324"/>
      <c r="R1" s="324"/>
      <c r="S1" s="324"/>
      <c r="T1" s="324"/>
    </row>
    <row r="2" spans="1:20" s="2" customFormat="1" ht="15" customHeight="1" x14ac:dyDescent="0.25">
      <c r="A2" s="244" t="s">
        <v>127</v>
      </c>
      <c r="B2" s="244"/>
      <c r="C2" s="325" t="str">
        <f>+Inicio!B3</f>
        <v>Santa Casa de Misericórdia de Santo Amaro</v>
      </c>
      <c r="D2" s="325"/>
      <c r="E2" s="325"/>
      <c r="F2" s="1"/>
      <c r="G2" s="346" t="s">
        <v>119</v>
      </c>
      <c r="H2" s="347"/>
      <c r="I2" s="350" t="str">
        <f>+Inicio!B30</f>
        <v>Fundo Estadual de Saúde</v>
      </c>
      <c r="J2" s="350"/>
      <c r="K2" s="351"/>
      <c r="L2" s="1"/>
      <c r="M2" s="354" t="s">
        <v>121</v>
      </c>
      <c r="N2" s="354"/>
      <c r="O2" s="354"/>
      <c r="P2" s="354"/>
      <c r="Q2" s="354"/>
      <c r="R2" s="354"/>
      <c r="S2" s="343">
        <f>+E44</f>
        <v>6838146.1000000006</v>
      </c>
      <c r="T2" s="344"/>
    </row>
    <row r="3" spans="1:20" s="2" customFormat="1" ht="15" customHeight="1" x14ac:dyDescent="0.25">
      <c r="A3" s="244" t="s">
        <v>1</v>
      </c>
      <c r="B3" s="244"/>
      <c r="C3" s="325" t="str">
        <f>+Inicio!B4</f>
        <v>57.038.952/0001-11</v>
      </c>
      <c r="D3" s="325"/>
      <c r="E3" s="325"/>
      <c r="F3" s="1"/>
      <c r="G3" s="348"/>
      <c r="H3" s="349"/>
      <c r="I3" s="352"/>
      <c r="J3" s="352"/>
      <c r="K3" s="353"/>
      <c r="L3" s="1"/>
      <c r="M3" s="354"/>
      <c r="N3" s="354"/>
      <c r="O3" s="354"/>
      <c r="P3" s="354"/>
      <c r="Q3" s="354"/>
      <c r="R3" s="354"/>
      <c r="S3" s="344"/>
      <c r="T3" s="344"/>
    </row>
    <row r="4" spans="1:20" s="2" customFormat="1" ht="15" customHeight="1" x14ac:dyDescent="0.25">
      <c r="A4" s="244" t="s">
        <v>2</v>
      </c>
      <c r="B4" s="244"/>
      <c r="C4" s="325" t="str">
        <f>CONCATENATE(Inicio!B5," - ",Inicio!B6," - ",Inicio!B7)</f>
        <v>Rua Isabel Schmidt 59 - São Paulo - 04743-030</v>
      </c>
      <c r="D4" s="325"/>
      <c r="E4" s="325"/>
      <c r="F4" s="1"/>
      <c r="G4" s="355" t="s">
        <v>93</v>
      </c>
      <c r="H4" s="355" t="s">
        <v>94</v>
      </c>
      <c r="I4" s="355" t="s">
        <v>95</v>
      </c>
      <c r="J4" s="355" t="s">
        <v>96</v>
      </c>
      <c r="K4" s="355" t="s">
        <v>97</v>
      </c>
      <c r="L4" s="1"/>
      <c r="M4" s="354" t="s">
        <v>122</v>
      </c>
      <c r="N4" s="354"/>
      <c r="O4" s="354"/>
      <c r="P4" s="354"/>
      <c r="Q4" s="354"/>
      <c r="R4" s="354"/>
      <c r="S4" s="343">
        <f ca="1">+I42+J42</f>
        <v>5683184.7780000009</v>
      </c>
      <c r="T4" s="344"/>
    </row>
    <row r="5" spans="1:20" s="2" customFormat="1" ht="15" customHeight="1" x14ac:dyDescent="0.25">
      <c r="A5" s="244" t="s">
        <v>30</v>
      </c>
      <c r="B5" s="244"/>
      <c r="C5" s="325" t="str">
        <f>+Inicio!B8</f>
        <v>Roberto Magno Leite Pereira</v>
      </c>
      <c r="D5" s="325"/>
      <c r="E5" s="325"/>
      <c r="F5" s="1"/>
      <c r="G5" s="356"/>
      <c r="H5" s="356"/>
      <c r="I5" s="356"/>
      <c r="J5" s="356"/>
      <c r="K5" s="356"/>
      <c r="L5" s="1"/>
      <c r="M5" s="354"/>
      <c r="N5" s="354"/>
      <c r="O5" s="354"/>
      <c r="P5" s="354"/>
      <c r="Q5" s="354"/>
      <c r="R5" s="354"/>
      <c r="S5" s="344"/>
      <c r="T5" s="344"/>
    </row>
    <row r="6" spans="1:20" s="2" customFormat="1" ht="15" customHeight="1" x14ac:dyDescent="0.25">
      <c r="A6" s="244" t="s">
        <v>69</v>
      </c>
      <c r="B6" s="244"/>
      <c r="C6" s="325" t="str">
        <f>+Inicio!B11</f>
        <v>083.949.488-20</v>
      </c>
      <c r="D6" s="325"/>
      <c r="E6" s="325"/>
      <c r="F6" s="1"/>
      <c r="G6" s="356"/>
      <c r="H6" s="356"/>
      <c r="I6" s="356"/>
      <c r="J6" s="356"/>
      <c r="K6" s="356"/>
      <c r="L6" s="1"/>
      <c r="M6" s="354" t="s">
        <v>123</v>
      </c>
      <c r="N6" s="354"/>
      <c r="O6" s="354"/>
      <c r="P6" s="354"/>
      <c r="Q6" s="354"/>
      <c r="R6" s="354"/>
      <c r="S6" s="343">
        <f ca="1">(+E41-(S4-E43))</f>
        <v>1154961.3219999997</v>
      </c>
      <c r="T6" s="344"/>
    </row>
    <row r="7" spans="1:20" s="2" customFormat="1" ht="18" customHeight="1" x14ac:dyDescent="0.25">
      <c r="A7" s="244" t="s">
        <v>70</v>
      </c>
      <c r="B7" s="244"/>
      <c r="C7" s="325" t="str">
        <f>+Inicio!B24</f>
        <v>Contribuição para o desenvolv. de uma Rede Hospitalar de referência na Região, capaz de prestar servs. de saúde de qualidade e resolutivos, de média e de alta complex., que atendam às necessid. e demandas da pop., em especial aquelas encaminhadas pelo setor de regulação do acesso e integrar-se à rede de atenção à saúde do Estado, mediante a transf. de recursos financ. destinados às despesas de Apoio Financeiro Geral Custeio - Aquisição de Mat. de Consumo e Prest. de Servs.</v>
      </c>
      <c r="D7" s="325"/>
      <c r="E7" s="325"/>
      <c r="F7" s="1"/>
      <c r="G7" s="356"/>
      <c r="H7" s="356"/>
      <c r="I7" s="356"/>
      <c r="J7" s="356"/>
      <c r="K7" s="356"/>
      <c r="L7" s="1"/>
      <c r="M7" s="354"/>
      <c r="N7" s="354"/>
      <c r="O7" s="354"/>
      <c r="P7" s="354"/>
      <c r="Q7" s="354"/>
      <c r="R7" s="354"/>
      <c r="S7" s="344"/>
      <c r="T7" s="344"/>
    </row>
    <row r="8" spans="1:20" s="2" customFormat="1" ht="18" customHeight="1" x14ac:dyDescent="0.25">
      <c r="A8" s="244"/>
      <c r="B8" s="244"/>
      <c r="C8" s="325"/>
      <c r="D8" s="325"/>
      <c r="E8" s="325"/>
      <c r="F8" s="1"/>
      <c r="G8" s="356"/>
      <c r="H8" s="356"/>
      <c r="I8" s="356"/>
      <c r="J8" s="356"/>
      <c r="K8" s="356"/>
      <c r="L8" s="1"/>
      <c r="M8" s="354" t="s">
        <v>124</v>
      </c>
      <c r="N8" s="354"/>
      <c r="O8" s="354"/>
      <c r="P8" s="354"/>
      <c r="Q8" s="354"/>
      <c r="R8" s="354"/>
      <c r="S8" s="343">
        <f>+Inicio!F35</f>
        <v>0</v>
      </c>
      <c r="T8" s="344"/>
    </row>
    <row r="9" spans="1:20" s="2" customFormat="1" ht="18" customHeight="1" x14ac:dyDescent="0.25">
      <c r="A9" s="244"/>
      <c r="B9" s="244"/>
      <c r="C9" s="325"/>
      <c r="D9" s="325"/>
      <c r="E9" s="325"/>
      <c r="F9" s="1"/>
      <c r="G9" s="357"/>
      <c r="H9" s="357"/>
      <c r="I9" s="357"/>
      <c r="J9" s="357"/>
      <c r="K9" s="357"/>
      <c r="L9" s="1"/>
      <c r="M9" s="354"/>
      <c r="N9" s="354"/>
      <c r="O9" s="354"/>
      <c r="P9" s="354"/>
      <c r="Q9" s="354"/>
      <c r="R9" s="354"/>
      <c r="S9" s="344"/>
      <c r="T9" s="344"/>
    </row>
    <row r="10" spans="1:20" ht="15" customHeight="1" x14ac:dyDescent="0.25">
      <c r="A10" s="244"/>
      <c r="B10" s="244"/>
      <c r="C10" s="325"/>
      <c r="D10" s="325"/>
      <c r="E10" s="325"/>
      <c r="F10" s="1"/>
      <c r="G10" s="312" t="s">
        <v>104</v>
      </c>
      <c r="H10" s="314">
        <f ca="1">+J10+K10</f>
        <v>0</v>
      </c>
      <c r="I10" s="314">
        <f>+SUMIF(DespExeAnterior!$E$10:$E$1498,TEXT(G10,1),DespExeAnterior!$F$10:$F$1498)</f>
        <v>0</v>
      </c>
      <c r="J10" s="314">
        <f>SUMPRODUCT(('DespMes '!F$10:F$2487)*('DespMes '!E$10:E$2487=TEXT(G10,1)))</f>
        <v>0</v>
      </c>
      <c r="K10" s="314">
        <f ca="1">+SUMIF(DespProvisionadas!$E$10:$E$1478,TEXT(G10,1),DespProvisionadas!$F$10:$F$1454)</f>
        <v>0</v>
      </c>
      <c r="L10" s="1"/>
      <c r="M10" s="354" t="s">
        <v>125</v>
      </c>
      <c r="N10" s="354"/>
      <c r="O10" s="354"/>
      <c r="P10" s="354"/>
      <c r="Q10" s="354"/>
      <c r="R10" s="354"/>
      <c r="S10" s="345">
        <f ca="1">+S6-S8</f>
        <v>1154961.3219999997</v>
      </c>
      <c r="T10" s="344"/>
    </row>
    <row r="11" spans="1:20" x14ac:dyDescent="0.25">
      <c r="A11" s="244"/>
      <c r="B11" s="244"/>
      <c r="C11" s="325"/>
      <c r="D11" s="325"/>
      <c r="E11" s="325"/>
      <c r="F11" s="1"/>
      <c r="G11" s="313"/>
      <c r="H11" s="315"/>
      <c r="I11" s="315"/>
      <c r="J11" s="315"/>
      <c r="K11" s="315"/>
      <c r="L11" s="1"/>
      <c r="M11" s="354"/>
      <c r="N11" s="354"/>
      <c r="O11" s="354"/>
      <c r="P11" s="354"/>
      <c r="Q11" s="354"/>
      <c r="R11" s="354"/>
      <c r="S11" s="344"/>
      <c r="T11" s="344"/>
    </row>
    <row r="12" spans="1:20" s="2" customFormat="1" ht="15" customHeight="1" x14ac:dyDescent="0.25">
      <c r="A12" s="244" t="s">
        <v>71</v>
      </c>
      <c r="B12" s="244"/>
      <c r="C12" s="326">
        <f>+Inicio!F17</f>
        <v>2021</v>
      </c>
      <c r="D12" s="327"/>
      <c r="E12" s="327"/>
      <c r="F12" s="1"/>
      <c r="G12" s="312" t="s">
        <v>105</v>
      </c>
      <c r="H12" s="314">
        <f ca="1">+J12+K12</f>
        <v>0</v>
      </c>
      <c r="I12" s="314">
        <f ca="1">+SUMIF(DespExeAnterior!$E$10:$E$1498,TEXT(G12,1),DespExeAnterior!$F$10:$F$1461)</f>
        <v>0</v>
      </c>
      <c r="J12" s="314">
        <f>SUMPRODUCT(('DespMes '!F$10:F$2487)*('DespMes '!E$10:E$2487=TEXT(G12,1)))</f>
        <v>0</v>
      </c>
      <c r="K12" s="314">
        <f ca="1">+SUMIF(DespProvisionadas!$E$10:$E$1478,TEXT(G12,1),DespProvisionadas!$F$10:$F$1454)</f>
        <v>0</v>
      </c>
      <c r="L12" s="1"/>
      <c r="M12" s="238"/>
      <c r="N12" s="238"/>
      <c r="O12" s="238"/>
      <c r="P12" s="238"/>
      <c r="Q12" s="238"/>
      <c r="R12" s="238"/>
      <c r="S12" s="238"/>
      <c r="T12" s="238"/>
    </row>
    <row r="13" spans="1:20" s="2" customFormat="1" ht="15" customHeight="1" x14ac:dyDescent="0.25">
      <c r="A13" s="244" t="s">
        <v>72</v>
      </c>
      <c r="B13" s="244"/>
      <c r="C13" s="325" t="str">
        <f>+Inicio!B30</f>
        <v>Fundo Estadual de Saúde</v>
      </c>
      <c r="D13" s="325"/>
      <c r="E13" s="325"/>
      <c r="F13" s="1"/>
      <c r="G13" s="313"/>
      <c r="H13" s="315"/>
      <c r="I13" s="315"/>
      <c r="J13" s="315"/>
      <c r="K13" s="315"/>
      <c r="L13" s="1"/>
      <c r="M13" s="306" t="s">
        <v>446</v>
      </c>
      <c r="N13" s="306"/>
      <c r="O13" s="306"/>
      <c r="P13" s="306"/>
      <c r="Q13" s="306"/>
      <c r="R13" s="306"/>
      <c r="S13" s="306"/>
      <c r="T13" s="306"/>
    </row>
    <row r="14" spans="1:20" s="2" customFormat="1" ht="15" customHeight="1" x14ac:dyDescent="0.25">
      <c r="A14" s="339"/>
      <c r="B14" s="339"/>
      <c r="C14" s="339"/>
      <c r="D14" s="339"/>
      <c r="E14" s="339"/>
      <c r="F14" s="1"/>
      <c r="G14" s="312" t="s">
        <v>106</v>
      </c>
      <c r="H14" s="314">
        <f ca="1">+J14+K14</f>
        <v>1020551.0880000001</v>
      </c>
      <c r="I14" s="314">
        <f ca="1">+SUMIF(DespExeAnterior!$E$10:$E$1498,TEXT(G14,1),DespExeAnterior!$F$10:$F$1461)</f>
        <v>0</v>
      </c>
      <c r="J14" s="314">
        <f>SUMPRODUCT(('DespMes '!F$10:F$2487)*('DespMes '!E$10:E$2487=TEXT(G14,1)))</f>
        <v>1020551.0880000001</v>
      </c>
      <c r="K14" s="314">
        <f ca="1">+SUMIF(DespProvisionadas!$E$10:$E$1478,TEXT(G14,1),DespProvisionadas!$F$10:$F$1454)</f>
        <v>0</v>
      </c>
      <c r="L14" s="1"/>
      <c r="M14" s="306"/>
      <c r="N14" s="306"/>
      <c r="O14" s="306"/>
      <c r="P14" s="306"/>
      <c r="Q14" s="306"/>
      <c r="R14" s="306"/>
      <c r="S14" s="306"/>
      <c r="T14" s="306"/>
    </row>
    <row r="15" spans="1:20" s="2" customFormat="1" ht="15" customHeight="1" x14ac:dyDescent="0.25">
      <c r="A15" s="338" t="s">
        <v>75</v>
      </c>
      <c r="B15" s="338"/>
      <c r="C15" s="16" t="s">
        <v>45</v>
      </c>
      <c r="D15" s="16" t="s">
        <v>73</v>
      </c>
      <c r="E15" s="34" t="s">
        <v>74</v>
      </c>
      <c r="F15" s="1"/>
      <c r="G15" s="313"/>
      <c r="H15" s="315"/>
      <c r="I15" s="315"/>
      <c r="J15" s="315"/>
      <c r="K15" s="315"/>
      <c r="L15" s="1"/>
      <c r="M15" s="306"/>
      <c r="N15" s="306"/>
      <c r="O15" s="306"/>
      <c r="P15" s="306"/>
      <c r="Q15" s="306"/>
      <c r="R15" s="306"/>
      <c r="S15" s="306"/>
      <c r="T15" s="306"/>
    </row>
    <row r="16" spans="1:20" s="2" customFormat="1" ht="15" customHeight="1" x14ac:dyDescent="0.25">
      <c r="A16" s="340" t="str">
        <f>+Inicio!A18 &amp; Inicio!B18</f>
        <v>Convênio atual:371/2020</v>
      </c>
      <c r="B16" s="341"/>
      <c r="C16" s="30">
        <f>+Inicio!C19</f>
        <v>43871</v>
      </c>
      <c r="D16" s="30">
        <f>+Inicio!E19</f>
        <v>45291</v>
      </c>
      <c r="E16" s="29">
        <f>+Inicio!G19</f>
        <v>22415856</v>
      </c>
      <c r="F16" s="1"/>
      <c r="G16" s="312" t="s">
        <v>107</v>
      </c>
      <c r="H16" s="314">
        <f ca="1">+J16+K16</f>
        <v>690861.92000000027</v>
      </c>
      <c r="I16" s="314">
        <f ca="1">+SUMIF(DespExeAnterior!$E$10:$E$1498,TEXT(G16,1),DespExeAnterior!$F$10:$F$1461)</f>
        <v>0</v>
      </c>
      <c r="J16" s="314">
        <f>SUMPRODUCT(('DespMes '!F$10:F$2487)*('DespMes '!E$10:E$2487=TEXT(G16,1)))</f>
        <v>690861.92000000027</v>
      </c>
      <c r="K16" s="314">
        <f ca="1">+SUMIF(DespProvisionadas!$E$10:$E$1478,TEXT(G16,1),DespProvisionadas!$F$10:$F$1454)</f>
        <v>0</v>
      </c>
      <c r="L16" s="1"/>
      <c r="M16" s="306"/>
      <c r="N16" s="306"/>
      <c r="O16" s="306"/>
      <c r="P16" s="306"/>
      <c r="Q16" s="306"/>
      <c r="R16" s="306"/>
      <c r="S16" s="306"/>
      <c r="T16" s="306"/>
    </row>
    <row r="17" spans="1:20" s="2" customFormat="1" ht="15" customHeight="1" x14ac:dyDescent="0.25">
      <c r="A17" s="342" t="str">
        <f>+Inicio!A20</f>
        <v>Aditamento:</v>
      </c>
      <c r="B17" s="341"/>
      <c r="C17" s="30">
        <f>+Inicio!C20</f>
        <v>0</v>
      </c>
      <c r="D17" s="30">
        <f>+Inicio!E20</f>
        <v>0</v>
      </c>
      <c r="E17" s="29">
        <f>+Inicio!G20</f>
        <v>0</v>
      </c>
      <c r="F17" s="1"/>
      <c r="G17" s="313"/>
      <c r="H17" s="315"/>
      <c r="I17" s="315"/>
      <c r="J17" s="315"/>
      <c r="K17" s="315"/>
      <c r="L17" s="1"/>
      <c r="M17" s="80"/>
      <c r="N17" s="80"/>
      <c r="O17" s="80"/>
      <c r="P17" s="80"/>
      <c r="Q17" s="80"/>
      <c r="R17" s="80"/>
      <c r="S17" s="80"/>
      <c r="T17" s="80"/>
    </row>
    <row r="18" spans="1:20" s="2" customFormat="1" ht="15" customHeight="1" x14ac:dyDescent="0.25">
      <c r="A18" s="340" t="str">
        <f>+Inicio!A21</f>
        <v xml:space="preserve">Prorrogação: </v>
      </c>
      <c r="B18" s="341"/>
      <c r="C18" s="30">
        <f>+Inicio!C21</f>
        <v>0</v>
      </c>
      <c r="D18" s="30">
        <f>+Inicio!E21</f>
        <v>0</v>
      </c>
      <c r="E18" s="29">
        <f>+Inicio!G21</f>
        <v>0</v>
      </c>
      <c r="F18" s="1"/>
      <c r="G18" s="312" t="s">
        <v>108</v>
      </c>
      <c r="H18" s="314">
        <f ca="1">+J18+K18</f>
        <v>0</v>
      </c>
      <c r="I18" s="314">
        <f ca="1">+SUMIF(DespExeAnterior!$E$10:$E$1498,TEXT(G18,1),DespExeAnterior!$F$10:$F$1461)</f>
        <v>0</v>
      </c>
      <c r="J18" s="314">
        <f>SUMPRODUCT(('DespMes '!F$10:F$2487)*('DespMes '!E$10:E$2487=TEXT(G18,1)))</f>
        <v>0</v>
      </c>
      <c r="K18" s="314">
        <f ca="1">+SUMIF(DespProvisionadas!$E$10:$E$1478,TEXT(G18,1),DespProvisionadas!$F$10:$F$1454)</f>
        <v>0</v>
      </c>
      <c r="L18" s="1"/>
      <c r="M18" s="80"/>
      <c r="N18" s="80"/>
      <c r="O18" s="80"/>
      <c r="P18" s="80"/>
      <c r="Q18" s="80"/>
      <c r="R18" s="80"/>
      <c r="S18" s="80"/>
      <c r="T18" s="80"/>
    </row>
    <row r="19" spans="1:20" s="2" customFormat="1" ht="15" customHeight="1" x14ac:dyDescent="0.25">
      <c r="A19" s="260"/>
      <c r="B19" s="260"/>
      <c r="C19" s="260"/>
      <c r="D19" s="260"/>
      <c r="E19" s="260"/>
      <c r="F19" s="1"/>
      <c r="G19" s="313"/>
      <c r="H19" s="315"/>
      <c r="I19" s="315"/>
      <c r="J19" s="315"/>
      <c r="K19" s="315"/>
      <c r="L19" s="1"/>
      <c r="M19" s="80"/>
      <c r="N19" s="80"/>
      <c r="O19" s="80"/>
      <c r="P19" s="80"/>
      <c r="Q19" s="80"/>
      <c r="R19" s="80"/>
      <c r="S19" s="80"/>
      <c r="T19" s="80"/>
    </row>
    <row r="20" spans="1:20" s="2" customFormat="1" ht="20.100000000000001" customHeight="1" x14ac:dyDescent="0.25">
      <c r="A20" s="246" t="s">
        <v>20</v>
      </c>
      <c r="B20" s="247"/>
      <c r="C20" s="247"/>
      <c r="D20" s="247"/>
      <c r="E20" s="248"/>
      <c r="F20" s="1"/>
      <c r="G20" s="312" t="s">
        <v>109</v>
      </c>
      <c r="H20" s="314">
        <f ca="1">+J20+K20</f>
        <v>0</v>
      </c>
      <c r="I20" s="314">
        <f ca="1">+SUMIF(DespExeAnterior!$E$10:$E$1498,TEXT(G20,1),DespExeAnterior!$F$10:$F$1461)</f>
        <v>0</v>
      </c>
      <c r="J20" s="314">
        <f>SUMPRODUCT(('DespMes '!F$10:F$2487)*('DespMes '!E$10:E$2487=TEXT(G20,1)))</f>
        <v>0</v>
      </c>
      <c r="K20" s="314">
        <f ca="1">+SUMIF(DespProvisionadas!$E$10:$E$1478,TEXT(G20,1),DespProvisionadas!$F$10:$F$1454)</f>
        <v>0</v>
      </c>
      <c r="L20" s="1"/>
      <c r="M20" s="80"/>
      <c r="N20" s="80"/>
      <c r="O20" s="80"/>
      <c r="P20" s="80"/>
      <c r="Q20" s="80"/>
      <c r="R20" s="80"/>
      <c r="S20" s="80"/>
      <c r="T20" s="80"/>
    </row>
    <row r="21" spans="1:20" ht="17.100000000000001" customHeight="1" x14ac:dyDescent="0.25">
      <c r="A21" s="332" t="s">
        <v>76</v>
      </c>
      <c r="B21" s="332" t="s">
        <v>21</v>
      </c>
      <c r="C21" s="332" t="s">
        <v>77</v>
      </c>
      <c r="D21" s="332" t="s">
        <v>78</v>
      </c>
      <c r="E21" s="332" t="s">
        <v>22</v>
      </c>
      <c r="F21" s="1"/>
      <c r="G21" s="313"/>
      <c r="H21" s="315"/>
      <c r="I21" s="315"/>
      <c r="J21" s="315"/>
      <c r="K21" s="315"/>
      <c r="L21" s="1"/>
      <c r="M21" s="307" t="str">
        <f>+Inicio!A42</f>
        <v>São Paulo, 14 de fevereiro de 2022</v>
      </c>
      <c r="N21" s="307"/>
      <c r="O21" s="307"/>
      <c r="P21" s="307"/>
      <c r="Q21" s="13"/>
      <c r="R21" s="13"/>
      <c r="S21" s="13"/>
      <c r="T21" s="13"/>
    </row>
    <row r="22" spans="1:20" x14ac:dyDescent="0.25">
      <c r="A22" s="333"/>
      <c r="B22" s="333"/>
      <c r="C22" s="333"/>
      <c r="D22" s="333"/>
      <c r="E22" s="333"/>
      <c r="F22" s="1"/>
      <c r="G22" s="312" t="s">
        <v>110</v>
      </c>
      <c r="H22" s="314">
        <f ca="1">+J22+K22</f>
        <v>0</v>
      </c>
      <c r="I22" s="314">
        <f ca="1">+SUMIF(DespExeAnterior!$E$10:$E$1498,TEXT(G22,1),DespExeAnterior!$F$10:$F$1461)</f>
        <v>0</v>
      </c>
      <c r="J22" s="314">
        <f>SUMPRODUCT(('DespMes '!F$10:F$2487)*('DespMes '!E$10:E$2487=TEXT(G22,1)))</f>
        <v>0</v>
      </c>
      <c r="K22" s="314">
        <f ca="1">+SUMIF(DespProvisionadas!$E$10:$E$1478,TEXT(G22,1),DespProvisionadas!$F$10:$F$1454)</f>
        <v>0</v>
      </c>
      <c r="L22" s="1"/>
      <c r="M22" s="308"/>
      <c r="N22" s="308"/>
      <c r="O22" s="308"/>
      <c r="P22" s="308"/>
      <c r="Q22" s="13"/>
      <c r="R22" s="13"/>
      <c r="S22" s="13"/>
      <c r="T22" s="13"/>
    </row>
    <row r="23" spans="1:20" x14ac:dyDescent="0.25">
      <c r="A23" s="334"/>
      <c r="B23" s="334"/>
      <c r="C23" s="334"/>
      <c r="D23" s="334"/>
      <c r="E23" s="334"/>
      <c r="F23" s="1"/>
      <c r="G23" s="313"/>
      <c r="H23" s="315"/>
      <c r="I23" s="315"/>
      <c r="J23" s="315"/>
      <c r="K23" s="315"/>
      <c r="L23" s="1"/>
      <c r="M23" s="308"/>
      <c r="N23" s="308"/>
      <c r="O23" s="308"/>
      <c r="P23" s="308"/>
      <c r="Q23" s="13"/>
      <c r="R23" s="13"/>
      <c r="S23" s="13"/>
      <c r="T23" s="13"/>
    </row>
    <row r="24" spans="1:20" s="2" customFormat="1" ht="14.1" customHeight="1" x14ac:dyDescent="0.25">
      <c r="A24" s="178">
        <f>+Repasses!C10</f>
        <v>44217</v>
      </c>
      <c r="B24" s="57">
        <f>+Repasses!D10</f>
        <v>466997</v>
      </c>
      <c r="C24" s="178">
        <f>+Repasses!E10</f>
        <v>44217</v>
      </c>
      <c r="D24" s="179" t="str">
        <f>+Repasses!F10</f>
        <v>202101200020469</v>
      </c>
      <c r="E24" s="57">
        <f>+Repasses!G10</f>
        <v>466997</v>
      </c>
      <c r="F24" s="1"/>
      <c r="G24" s="312" t="s">
        <v>111</v>
      </c>
      <c r="H24" s="314">
        <f ca="1">+J24+K24</f>
        <v>2526968.21</v>
      </c>
      <c r="I24" s="314">
        <f ca="1">+SUMIF(DespExeAnterior!$E$10:$E$1498,TEXT(G24,1),DespExeAnterior!$F$10:$F$1461)</f>
        <v>0</v>
      </c>
      <c r="J24" s="314">
        <f>SUMPRODUCT(('DespMes '!F$10:F$2487)*('DespMes '!E$10:E$2487=TEXT(G24,1)))</f>
        <v>2526968.21</v>
      </c>
      <c r="K24" s="314">
        <f ca="1">+SUMIF(DespProvisionadas!$E$10:$E$1478,TEXT(G24,1),DespProvisionadas!$F$10:$F$1454)</f>
        <v>0</v>
      </c>
      <c r="L24" s="1"/>
      <c r="M24" s="308"/>
      <c r="N24" s="308"/>
      <c r="O24" s="308"/>
      <c r="P24" s="308"/>
      <c r="Q24" s="13"/>
      <c r="R24" s="13"/>
      <c r="S24" s="13"/>
      <c r="T24" s="13"/>
    </row>
    <row r="25" spans="1:20" s="2" customFormat="1" ht="21" customHeight="1" x14ac:dyDescent="0.25">
      <c r="A25" s="178">
        <f>+Repasses!C11</f>
        <v>44253</v>
      </c>
      <c r="B25" s="57">
        <f>+Repasses!D11</f>
        <v>466997</v>
      </c>
      <c r="C25" s="178">
        <f>+Repasses!E11</f>
        <v>44253</v>
      </c>
      <c r="D25" s="179" t="str">
        <f>+Repasses!F11</f>
        <v>202102250106672</v>
      </c>
      <c r="E25" s="57">
        <f>+Repasses!G11</f>
        <v>466997</v>
      </c>
      <c r="F25" s="1"/>
      <c r="G25" s="313"/>
      <c r="H25" s="315"/>
      <c r="I25" s="315"/>
      <c r="J25" s="315"/>
      <c r="K25" s="315"/>
      <c r="L25" s="1"/>
      <c r="M25" s="308"/>
      <c r="N25" s="308"/>
      <c r="O25" s="308"/>
      <c r="P25" s="308"/>
      <c r="Q25" s="13"/>
      <c r="R25" s="13"/>
      <c r="S25" s="13"/>
      <c r="T25" s="13"/>
    </row>
    <row r="26" spans="1:20" s="2" customFormat="1" ht="14.1" customHeight="1" x14ac:dyDescent="0.25">
      <c r="A26" s="178">
        <f>+Repasses!C12</f>
        <v>44281</v>
      </c>
      <c r="B26" s="57">
        <f>+Repasses!D12</f>
        <v>466997</v>
      </c>
      <c r="C26" s="178">
        <f>+Repasses!E12</f>
        <v>44281</v>
      </c>
      <c r="D26" s="179" t="str">
        <f>+Repasses!F12</f>
        <v>202103250153086</v>
      </c>
      <c r="E26" s="57">
        <f>+Repasses!G12</f>
        <v>466997</v>
      </c>
      <c r="F26" s="1"/>
      <c r="G26" s="312" t="s">
        <v>112</v>
      </c>
      <c r="H26" s="314">
        <f ca="1">+J26+K26</f>
        <v>0</v>
      </c>
      <c r="I26" s="314">
        <f ca="1">+SUMIF(DespExeAnterior!$E$10:$E$1498,TEXT(G26,1),DespExeAnterior!$F$10:$F$1461)</f>
        <v>0</v>
      </c>
      <c r="J26" s="314">
        <f>SUMPRODUCT(('DespMes '!F$10:F$2487)*('DespMes '!E$10:E$2487=TEXT(G26,1)))</f>
        <v>0</v>
      </c>
      <c r="K26" s="314">
        <f ca="1">+SUMIF(DespProvisionadas!$E$10:$E$1478,TEXT(G26,1),DespProvisionadas!$F$10:$F$1454)</f>
        <v>0</v>
      </c>
      <c r="L26" s="1"/>
      <c r="M26" s="309"/>
      <c r="N26" s="309"/>
      <c r="O26" s="309"/>
      <c r="P26" s="309"/>
      <c r="Q26" s="13"/>
      <c r="R26" s="13"/>
      <c r="S26" s="13"/>
      <c r="T26" s="13"/>
    </row>
    <row r="27" spans="1:20" s="2" customFormat="1" ht="14.1" customHeight="1" x14ac:dyDescent="0.25">
      <c r="A27" s="178">
        <f>+Repasses!C13</f>
        <v>44309</v>
      </c>
      <c r="B27" s="57">
        <f>+Repasses!D13</f>
        <v>466997</v>
      </c>
      <c r="C27" s="178">
        <f>+Repasses!E13</f>
        <v>44309</v>
      </c>
      <c r="D27" s="179" t="str">
        <f>+Repasses!F13</f>
        <v>202104230006183</v>
      </c>
      <c r="E27" s="57">
        <f>+Repasses!G13</f>
        <v>466997</v>
      </c>
      <c r="F27" s="1"/>
      <c r="G27" s="313"/>
      <c r="H27" s="315"/>
      <c r="I27" s="315"/>
      <c r="J27" s="315"/>
      <c r="K27" s="315"/>
      <c r="L27" s="1"/>
      <c r="M27" s="238" t="str">
        <f>+Inicio!B8</f>
        <v>Roberto Magno Leite Pereira</v>
      </c>
      <c r="N27" s="238"/>
      <c r="O27" s="238"/>
      <c r="P27" s="238"/>
    </row>
    <row r="28" spans="1:20" s="2" customFormat="1" ht="14.1" customHeight="1" x14ac:dyDescent="0.25">
      <c r="A28" s="178">
        <f>+Repasses!C14</f>
        <v>44342</v>
      </c>
      <c r="B28" s="57">
        <f>+Repasses!D14</f>
        <v>466997</v>
      </c>
      <c r="C28" s="178">
        <f>+Repasses!E14</f>
        <v>44342</v>
      </c>
      <c r="D28" s="179" t="str">
        <f>+Repasses!F14</f>
        <v>202105250028547</v>
      </c>
      <c r="E28" s="57">
        <f>+Repasses!G14</f>
        <v>466997</v>
      </c>
      <c r="F28" s="1"/>
      <c r="G28" s="312" t="s">
        <v>113</v>
      </c>
      <c r="H28" s="314">
        <f ca="1">+J28+K28</f>
        <v>0</v>
      </c>
      <c r="I28" s="314">
        <f ca="1">+SUMIF(DespExeAnterior!$E$10:$E$1498,TEXT(G28,1),DespExeAnterior!$F$10:$F$1461)</f>
        <v>0</v>
      </c>
      <c r="J28" s="314">
        <f>SUMPRODUCT(('DespMes '!F$10:F$2487)*('DespMes '!E$10:E$2487=TEXT(G28,1)))</f>
        <v>0</v>
      </c>
      <c r="K28" s="314">
        <f ca="1">+SUMIF(DespProvisionadas!$E$10:$E$1478,TEXT(G28,1),DespProvisionadas!$F$10:$F$1454)</f>
        <v>0</v>
      </c>
      <c r="L28" s="1"/>
      <c r="M28" s="238" t="str">
        <f>+Inicio!B9</f>
        <v>Provedor</v>
      </c>
      <c r="N28" s="238"/>
      <c r="O28" s="238"/>
      <c r="P28" s="238"/>
    </row>
    <row r="29" spans="1:20" s="2" customFormat="1" ht="14.1" customHeight="1" x14ac:dyDescent="0.25">
      <c r="A29" s="178">
        <f>+Repasses!C15</f>
        <v>44375</v>
      </c>
      <c r="B29" s="57">
        <f>+Repasses!D15</f>
        <v>466997</v>
      </c>
      <c r="C29" s="178">
        <f>+Repasses!E15</f>
        <v>44375</v>
      </c>
      <c r="D29" s="179" t="str">
        <f>+Repasses!F15</f>
        <v>202106250034402</v>
      </c>
      <c r="E29" s="57">
        <f>+Repasses!G15</f>
        <v>466997</v>
      </c>
      <c r="F29" s="1"/>
      <c r="G29" s="313"/>
      <c r="H29" s="315"/>
      <c r="I29" s="315"/>
      <c r="J29" s="315"/>
      <c r="K29" s="315"/>
      <c r="L29" s="1"/>
      <c r="M29" s="238" t="s">
        <v>438</v>
      </c>
      <c r="N29" s="238"/>
      <c r="O29" s="238"/>
      <c r="P29" s="238"/>
    </row>
    <row r="30" spans="1:20" s="2" customFormat="1" ht="14.1" customHeight="1" x14ac:dyDescent="0.25">
      <c r="A30" s="178">
        <f>+Repasses!C16</f>
        <v>44404</v>
      </c>
      <c r="B30" s="57">
        <f>+Repasses!D16</f>
        <v>466997</v>
      </c>
      <c r="C30" s="178">
        <f>+Repasses!E16</f>
        <v>44404</v>
      </c>
      <c r="D30" s="179" t="str">
        <f>+Repasses!F16</f>
        <v>202107260038310</v>
      </c>
      <c r="E30" s="57">
        <f>+Repasses!G16</f>
        <v>466997</v>
      </c>
      <c r="F30" s="1"/>
      <c r="G30" s="312" t="s">
        <v>439</v>
      </c>
      <c r="H30" s="314">
        <f ca="1">+J30+K30</f>
        <v>906082</v>
      </c>
      <c r="I30" s="314">
        <f ca="1">+SUMIF(DespExeAnterior!$E$10:$E$1498,TEXT(G30,1),DespExeAnterior!$F$10:$F$1461)</f>
        <v>0</v>
      </c>
      <c r="J30" s="314">
        <f>SUMPRODUCT(('DespMes '!F$10:F$2487)*('DespMes '!E$10:E$2487=TEXT(G30,1)))</f>
        <v>906082</v>
      </c>
      <c r="K30" s="314">
        <f ca="1">+SUMIF(DespProvisionadas!$E$10:$E$1478,TEXT(G30,1),DespProvisionadas!$F$10:$F$1454)</f>
        <v>0</v>
      </c>
      <c r="L30" s="1"/>
    </row>
    <row r="31" spans="1:20" s="2" customFormat="1" ht="14.1" customHeight="1" x14ac:dyDescent="0.25">
      <c r="A31" s="178">
        <f>+Repasses!C17</f>
        <v>44434</v>
      </c>
      <c r="B31" s="57">
        <f>+Repasses!D17</f>
        <v>466997</v>
      </c>
      <c r="C31" s="178">
        <f>+Repasses!E17</f>
        <v>44434</v>
      </c>
      <c r="D31" s="179" t="str">
        <f>+Repasses!F17</f>
        <v>202108250050687</v>
      </c>
      <c r="E31" s="57">
        <f>+Repasses!G17</f>
        <v>466997</v>
      </c>
      <c r="F31" s="1"/>
      <c r="G31" s="313"/>
      <c r="H31" s="315"/>
      <c r="I31" s="315"/>
      <c r="J31" s="315"/>
      <c r="K31" s="315"/>
      <c r="L31" s="1"/>
    </row>
    <row r="32" spans="1:20" s="2" customFormat="1" ht="14.1" customHeight="1" x14ac:dyDescent="0.25">
      <c r="A32" s="178">
        <f>+Repasses!C18</f>
        <v>44466</v>
      </c>
      <c r="B32" s="57">
        <f>+Repasses!D18</f>
        <v>466997</v>
      </c>
      <c r="C32" s="178">
        <f>+Repasses!E18</f>
        <v>44466</v>
      </c>
      <c r="D32" s="179" t="str">
        <f>+Repasses!F18</f>
        <v>202109240056922</v>
      </c>
      <c r="E32" s="57">
        <f>+Repasses!G18</f>
        <v>466997</v>
      </c>
      <c r="F32" s="1"/>
      <c r="G32" s="312" t="s">
        <v>114</v>
      </c>
      <c r="H32" s="314">
        <f ca="1">+J32+K32</f>
        <v>0</v>
      </c>
      <c r="I32" s="314">
        <f ca="1">+SUMIF(DespExeAnterior!$E$10:$E$1498,TEXT(G32,1),DespExeAnterior!$F$10:$F$1461)</f>
        <v>0</v>
      </c>
      <c r="J32" s="314">
        <f>SUMPRODUCT(('DespMes '!F$10:F$2487)*('DespMes '!E$10:E$2487=TEXT(G32,1)))</f>
        <v>0</v>
      </c>
      <c r="K32" s="314">
        <f ca="1">+SUMIF(DespProvisionadas!$E$10:$E$1478,TEXT(G32,1),DespProvisionadas!$F$10:$F$1454)</f>
        <v>0</v>
      </c>
      <c r="L32" s="1"/>
    </row>
    <row r="33" spans="1:12" s="2" customFormat="1" ht="14.1" customHeight="1" x14ac:dyDescent="0.25">
      <c r="A33" s="178">
        <f>+Repasses!C19</f>
        <v>44495</v>
      </c>
      <c r="B33" s="57">
        <f>+Repasses!D19</f>
        <v>466997</v>
      </c>
      <c r="C33" s="178">
        <f>+Repasses!E19</f>
        <v>44495</v>
      </c>
      <c r="D33" s="179" t="str">
        <f>+Repasses!F19</f>
        <v>202110250091520</v>
      </c>
      <c r="E33" s="57">
        <f>+Repasses!G19</f>
        <v>466997</v>
      </c>
      <c r="F33" s="1"/>
      <c r="G33" s="313"/>
      <c r="H33" s="315"/>
      <c r="I33" s="315"/>
      <c r="J33" s="315"/>
      <c r="K33" s="315"/>
      <c r="L33" s="1"/>
    </row>
    <row r="34" spans="1:12" s="2" customFormat="1" ht="14.1" customHeight="1" x14ac:dyDescent="0.25">
      <c r="A34" s="178">
        <f>+Repasses!C20</f>
        <v>44526</v>
      </c>
      <c r="B34" s="57">
        <f>+Repasses!D20</f>
        <v>466997</v>
      </c>
      <c r="C34" s="178">
        <f>+Repasses!E20</f>
        <v>44526</v>
      </c>
      <c r="D34" s="179" t="str">
        <f>+Repasses!F20</f>
        <v>202111250040042</v>
      </c>
      <c r="E34" s="57">
        <f>+Repasses!G20</f>
        <v>466997</v>
      </c>
      <c r="F34" s="1"/>
      <c r="G34" s="312" t="s">
        <v>115</v>
      </c>
      <c r="H34" s="314">
        <f ca="1">+J34+K34</f>
        <v>0</v>
      </c>
      <c r="I34" s="314">
        <f ca="1">+SUMIF(DespExeAnterior!$E$10:$E$1498,TEXT(G34,1),DespExeAnterior!$F$10:$F$1461)</f>
        <v>0</v>
      </c>
      <c r="J34" s="314">
        <f>SUMPRODUCT(('DespMes '!F$10:F$2487)*('DespMes '!E$10:E$2487=TEXT(G34,1)))</f>
        <v>0</v>
      </c>
      <c r="K34" s="314">
        <f ca="1">+SUMIF(DespProvisionadas!$E$10:$E$1478,TEXT(G34,1),DespProvisionadas!$F$10:$F$1454)</f>
        <v>0</v>
      </c>
      <c r="L34" s="1"/>
    </row>
    <row r="35" spans="1:12" s="2" customFormat="1" ht="19.5" customHeight="1" x14ac:dyDescent="0.25">
      <c r="A35" s="178">
        <f>+Repasses!C21</f>
        <v>44553</v>
      </c>
      <c r="B35" s="57">
        <f>+Repasses!D21</f>
        <v>466997</v>
      </c>
      <c r="C35" s="178">
        <f>+Repasses!E21</f>
        <v>44553</v>
      </c>
      <c r="D35" s="179" t="str">
        <f>+Repasses!F21</f>
        <v>202112230059624</v>
      </c>
      <c r="E35" s="57">
        <f>+Repasses!G21</f>
        <v>466997</v>
      </c>
      <c r="F35" s="1"/>
      <c r="G35" s="313"/>
      <c r="H35" s="315"/>
      <c r="I35" s="315"/>
      <c r="J35" s="315"/>
      <c r="K35" s="315"/>
      <c r="L35" s="1"/>
    </row>
    <row r="36" spans="1:12" ht="17.25" customHeight="1" x14ac:dyDescent="0.25">
      <c r="A36" s="335"/>
      <c r="B36" s="336"/>
      <c r="C36" s="336"/>
      <c r="D36" s="336"/>
      <c r="E36" s="337"/>
      <c r="F36" s="1"/>
      <c r="G36" s="312" t="s">
        <v>116</v>
      </c>
      <c r="H36" s="314">
        <f ca="1">+J36+K36</f>
        <v>0</v>
      </c>
      <c r="I36" s="314">
        <f ca="1">+SUMIF(DespExeAnterior!$E$10:$E$1498,TEXT(G36,1),DespExeAnterior!$F$10:$F$1461)</f>
        <v>0</v>
      </c>
      <c r="J36" s="314">
        <f>SUMPRODUCT(('DespMes '!F$10:F$2487)*('DespMes '!E$10:E$2487=TEXT(G36,1)))</f>
        <v>0</v>
      </c>
      <c r="K36" s="314">
        <f ca="1">+SUMIF(DespProvisionadas!$E$10:$E$1478,TEXT(G36,1),DespProvisionadas!$F$10:$F$1454)</f>
        <v>0</v>
      </c>
      <c r="L36" s="1"/>
    </row>
    <row r="37" spans="1:12" ht="14.1" customHeight="1" x14ac:dyDescent="0.25">
      <c r="A37" s="329" t="s">
        <v>79</v>
      </c>
      <c r="B37" s="330"/>
      <c r="C37" s="331"/>
      <c r="D37" s="180"/>
      <c r="E37" s="57">
        <f>+Inicio!F34</f>
        <v>1212040.8999999999</v>
      </c>
      <c r="F37" s="1"/>
      <c r="G37" s="313"/>
      <c r="H37" s="315"/>
      <c r="I37" s="315"/>
      <c r="J37" s="315"/>
      <c r="K37" s="315"/>
      <c r="L37" s="1"/>
    </row>
    <row r="38" spans="1:12" ht="14.1" customHeight="1" x14ac:dyDescent="0.25">
      <c r="A38" s="318" t="s">
        <v>80</v>
      </c>
      <c r="B38" s="319"/>
      <c r="C38" s="320"/>
      <c r="D38" s="180"/>
      <c r="E38" s="57">
        <f>SUM(E24:E35)</f>
        <v>5603964</v>
      </c>
      <c r="F38" s="1"/>
      <c r="G38" s="312" t="s">
        <v>381</v>
      </c>
      <c r="H38" s="314">
        <f ca="1">+J38+K38</f>
        <v>0</v>
      </c>
      <c r="I38" s="314">
        <f ca="1">+SUMIF(DespExeAnterior!$E$10:$E$1498,TEXT(G38,1),DespExeAnterior!$F$10:$F$1461)</f>
        <v>0</v>
      </c>
      <c r="J38" s="314">
        <f>SUMPRODUCT(('DespMes '!F$10:F$2487)*('DespMes '!E$10:E$2487=TEXT(G38,1)))</f>
        <v>0</v>
      </c>
      <c r="K38" s="314">
        <f ca="1">+SUMIF(DespProvisionadas!$E$10:$E$1478,TEXT(G38,1),DespProvisionadas!$F$10:$F$1454)</f>
        <v>0</v>
      </c>
      <c r="L38" s="1"/>
    </row>
    <row r="39" spans="1:12" ht="18.75" customHeight="1" x14ac:dyDescent="0.25">
      <c r="A39" s="318" t="s">
        <v>81</v>
      </c>
      <c r="B39" s="319"/>
      <c r="C39" s="320"/>
      <c r="D39" s="180"/>
      <c r="E39" s="57">
        <f>+Receitas!D23</f>
        <v>22141.200000000001</v>
      </c>
      <c r="F39" s="1"/>
      <c r="G39" s="313"/>
      <c r="H39" s="315"/>
      <c r="I39" s="315"/>
      <c r="J39" s="315"/>
      <c r="K39" s="315"/>
      <c r="L39" s="1"/>
    </row>
    <row r="40" spans="1:12" ht="14.1" customHeight="1" x14ac:dyDescent="0.25">
      <c r="A40" s="318" t="s">
        <v>82</v>
      </c>
      <c r="B40" s="319"/>
      <c r="C40" s="320"/>
      <c r="D40" s="180"/>
      <c r="E40" s="57">
        <f>+Receitas!G23</f>
        <v>0</v>
      </c>
      <c r="F40" s="1"/>
      <c r="G40" s="312" t="s">
        <v>117</v>
      </c>
      <c r="H40" s="314">
        <f ca="1">+J40+K40</f>
        <v>538721.56000000017</v>
      </c>
      <c r="I40" s="314">
        <f ca="1">+SUMIF(DespExeAnterior!$E$10:$E$1498,TEXT(G40,1),DespExeAnterior!$F$10:$F$1461)</f>
        <v>0</v>
      </c>
      <c r="J40" s="314">
        <f>SUMPRODUCT(('DespMes '!F$10:F$2487)*('DespMes '!E$10:E$2487=TEXT(G40,1)))</f>
        <v>538721.56000000017</v>
      </c>
      <c r="K40" s="314">
        <f ca="1">+SUMIF(DespProvisionadas!$E$10:$E$1478,TEXT(G40,1),DespProvisionadas!$F$10:$F$1454)</f>
        <v>0</v>
      </c>
      <c r="L40" s="1"/>
    </row>
    <row r="41" spans="1:12" ht="14.1" customHeight="1" x14ac:dyDescent="0.25">
      <c r="A41" s="318" t="s">
        <v>83</v>
      </c>
      <c r="B41" s="319"/>
      <c r="C41" s="320"/>
      <c r="D41" s="180"/>
      <c r="E41" s="57">
        <f>+E37+E38+E39+E40</f>
        <v>6838146.1000000006</v>
      </c>
      <c r="F41" s="1"/>
      <c r="G41" s="313"/>
      <c r="H41" s="315"/>
      <c r="I41" s="315"/>
      <c r="J41" s="315"/>
      <c r="K41" s="315"/>
      <c r="L41" s="1"/>
    </row>
    <row r="42" spans="1:12" ht="14.1" customHeight="1" x14ac:dyDescent="0.25">
      <c r="A42" s="329"/>
      <c r="B42" s="330"/>
      <c r="C42" s="331"/>
      <c r="D42" s="180"/>
      <c r="E42" s="57"/>
      <c r="F42" s="1"/>
      <c r="G42" s="316" t="s">
        <v>118</v>
      </c>
      <c r="H42" s="314">
        <f ca="1">SUM(H10:H41)</f>
        <v>5683184.7780000009</v>
      </c>
      <c r="I42" s="314">
        <f ca="1">SUM(I10:I41)</f>
        <v>0</v>
      </c>
      <c r="J42" s="314">
        <f>SUM(J10:J41)</f>
        <v>5683184.7780000009</v>
      </c>
      <c r="K42" s="314">
        <f ca="1">SUM(K10:K41)</f>
        <v>0</v>
      </c>
      <c r="L42" s="1"/>
    </row>
    <row r="43" spans="1:12" ht="14.1" customHeight="1" x14ac:dyDescent="0.25">
      <c r="A43" s="318" t="s">
        <v>84</v>
      </c>
      <c r="B43" s="319"/>
      <c r="C43" s="320"/>
      <c r="D43" s="180"/>
      <c r="E43" s="57">
        <f>SUM([0]!Despesas)</f>
        <v>0</v>
      </c>
      <c r="F43" s="1"/>
      <c r="G43" s="317"/>
      <c r="H43" s="315"/>
      <c r="I43" s="315"/>
      <c r="J43" s="315"/>
      <c r="K43" s="315"/>
      <c r="L43" s="1"/>
    </row>
    <row r="44" spans="1:12" ht="12" customHeight="1" x14ac:dyDescent="0.25">
      <c r="A44" s="321" t="s">
        <v>85</v>
      </c>
      <c r="B44" s="322"/>
      <c r="C44" s="323"/>
      <c r="D44" s="180"/>
      <c r="E44" s="57">
        <f>+E41+E43</f>
        <v>6838146.1000000006</v>
      </c>
      <c r="F44" s="1"/>
      <c r="G44" s="311" t="s">
        <v>98</v>
      </c>
      <c r="H44" s="311"/>
      <c r="I44" s="311"/>
      <c r="J44" s="311"/>
      <c r="K44" s="311"/>
      <c r="L44" s="1"/>
    </row>
    <row r="45" spans="1:12" ht="12" customHeight="1" x14ac:dyDescent="0.25">
      <c r="A45" s="328" t="s">
        <v>89</v>
      </c>
      <c r="B45" s="328"/>
      <c r="C45" s="328"/>
      <c r="D45" s="328"/>
      <c r="E45" s="328"/>
      <c r="F45" s="1"/>
      <c r="G45" s="310" t="s">
        <v>99</v>
      </c>
      <c r="H45" s="310"/>
      <c r="I45" s="310"/>
      <c r="J45" s="310"/>
      <c r="K45" s="310"/>
      <c r="L45" s="1"/>
    </row>
    <row r="46" spans="1:12" ht="12" customHeight="1" x14ac:dyDescent="0.25">
      <c r="A46" s="328" t="s">
        <v>90</v>
      </c>
      <c r="B46" s="328"/>
      <c r="C46" s="328"/>
      <c r="D46" s="328"/>
      <c r="E46" s="328"/>
      <c r="F46" s="1"/>
      <c r="G46" s="310" t="s">
        <v>100</v>
      </c>
      <c r="H46" s="310"/>
      <c r="I46" s="310"/>
      <c r="J46" s="310"/>
      <c r="K46" s="310"/>
      <c r="L46" s="1"/>
    </row>
    <row r="47" spans="1:12" ht="12" customHeight="1" x14ac:dyDescent="0.25">
      <c r="A47" s="328" t="s">
        <v>91</v>
      </c>
      <c r="B47" s="328"/>
      <c r="C47" s="328"/>
      <c r="D47" s="328"/>
      <c r="E47" s="328"/>
      <c r="F47" s="1"/>
      <c r="G47" s="310" t="s">
        <v>101</v>
      </c>
      <c r="H47" s="310"/>
      <c r="I47" s="310"/>
      <c r="J47" s="310"/>
      <c r="K47" s="310"/>
      <c r="L47" s="1"/>
    </row>
    <row r="48" spans="1:12" ht="12" customHeight="1" x14ac:dyDescent="0.25">
      <c r="A48" s="310" t="str">
        <f>CONCATENATE("O(s) signatário(s), na qualidade de representante(s) da ",Inicio!B3," vem indicar, na forma abaixo detalhada, as despesas incorridas e pagas no exercício/",YEAR(Inicio!C19)," bem como as despesas a pagar no exercício seguinte. ")</f>
        <v xml:space="preserve">O(s) signatário(s), na qualidade de representante(s) da Santa Casa de Misericórdia de Santo Amaro vem indicar, na forma abaixo detalhada, as despesas incorridas e pagas no exercício/2020 bem como as despesas a pagar no exercício seguinte. </v>
      </c>
      <c r="B48" s="310"/>
      <c r="C48" s="310"/>
      <c r="D48" s="310"/>
      <c r="E48" s="310"/>
      <c r="F48" s="1"/>
      <c r="G48" s="310" t="s">
        <v>102</v>
      </c>
      <c r="H48" s="310"/>
      <c r="I48" s="310"/>
      <c r="J48" s="310"/>
      <c r="K48" s="310"/>
      <c r="L48" s="1"/>
    </row>
    <row r="49" spans="1:12" ht="12" customHeight="1" x14ac:dyDescent="0.25">
      <c r="A49" s="310"/>
      <c r="B49" s="310"/>
      <c r="C49" s="310"/>
      <c r="D49" s="310"/>
      <c r="E49" s="310"/>
      <c r="F49" s="1"/>
      <c r="G49" s="310"/>
      <c r="H49" s="310"/>
      <c r="I49" s="310"/>
      <c r="J49" s="310"/>
      <c r="K49" s="310"/>
      <c r="L49" s="1"/>
    </row>
    <row r="50" spans="1:12" ht="12" customHeight="1" x14ac:dyDescent="0.25">
      <c r="A50" s="1"/>
      <c r="B50" s="1"/>
      <c r="C50" s="1"/>
      <c r="D50" s="1"/>
      <c r="E50" s="1"/>
      <c r="F50" s="1"/>
      <c r="G50" s="310" t="s">
        <v>103</v>
      </c>
      <c r="H50" s="310"/>
      <c r="I50" s="310"/>
      <c r="J50" s="310"/>
      <c r="K50" s="310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"/>
      <c r="B243" s="1"/>
      <c r="C243" s="1"/>
      <c r="D243" s="1"/>
      <c r="E243" s="1"/>
      <c r="G243" s="1"/>
      <c r="H243" s="1"/>
      <c r="I243" s="1"/>
      <c r="J243" s="1"/>
      <c r="K243" s="1"/>
    </row>
  </sheetData>
  <sheetProtection password="E80B" sheet="1" objects="1" scenarios="1"/>
  <mergeCells count="160">
    <mergeCell ref="S2:T3"/>
    <mergeCell ref="S4:T5"/>
    <mergeCell ref="S6:T7"/>
    <mergeCell ref="S8:T9"/>
    <mergeCell ref="S10:T11"/>
    <mergeCell ref="G2:H3"/>
    <mergeCell ref="I2:K3"/>
    <mergeCell ref="G18:G19"/>
    <mergeCell ref="G16:G17"/>
    <mergeCell ref="M2:R3"/>
    <mergeCell ref="M4:R5"/>
    <mergeCell ref="M6:R7"/>
    <mergeCell ref="M8:R9"/>
    <mergeCell ref="M10:R11"/>
    <mergeCell ref="J4:J9"/>
    <mergeCell ref="K4:K9"/>
    <mergeCell ref="K10:K11"/>
    <mergeCell ref="K12:K13"/>
    <mergeCell ref="G4:G9"/>
    <mergeCell ref="G10:G11"/>
    <mergeCell ref="G12:G13"/>
    <mergeCell ref="G14:G15"/>
    <mergeCell ref="H4:H9"/>
    <mergeCell ref="I4:I9"/>
    <mergeCell ref="A21:A23"/>
    <mergeCell ref="B21:B23"/>
    <mergeCell ref="C21:C23"/>
    <mergeCell ref="D21:D23"/>
    <mergeCell ref="E21:E23"/>
    <mergeCell ref="A12:B12"/>
    <mergeCell ref="A7:B11"/>
    <mergeCell ref="A36:E36"/>
    <mergeCell ref="A1:B1"/>
    <mergeCell ref="A2:B2"/>
    <mergeCell ref="A3:B3"/>
    <mergeCell ref="C7:E11"/>
    <mergeCell ref="A20:E20"/>
    <mergeCell ref="A15:B15"/>
    <mergeCell ref="A14:E14"/>
    <mergeCell ref="A4:B4"/>
    <mergeCell ref="A5:B5"/>
    <mergeCell ref="A6:B6"/>
    <mergeCell ref="A19:E19"/>
    <mergeCell ref="A16:B16"/>
    <mergeCell ref="A17:B17"/>
    <mergeCell ref="A18:B18"/>
    <mergeCell ref="A13:B13"/>
    <mergeCell ref="G50:K50"/>
    <mergeCell ref="M1:T1"/>
    <mergeCell ref="G1:K1"/>
    <mergeCell ref="C1:E1"/>
    <mergeCell ref="C2:E2"/>
    <mergeCell ref="C3:E3"/>
    <mergeCell ref="C4:E4"/>
    <mergeCell ref="C5:E5"/>
    <mergeCell ref="C6:E6"/>
    <mergeCell ref="C12:E12"/>
    <mergeCell ref="C13:E13"/>
    <mergeCell ref="A38:C38"/>
    <mergeCell ref="A39:C39"/>
    <mergeCell ref="A40:C40"/>
    <mergeCell ref="A46:E46"/>
    <mergeCell ref="A47:E47"/>
    <mergeCell ref="A45:E45"/>
    <mergeCell ref="A41:C41"/>
    <mergeCell ref="A42:C42"/>
    <mergeCell ref="I16:I17"/>
    <mergeCell ref="I18:I19"/>
    <mergeCell ref="I20:I21"/>
    <mergeCell ref="I22:I23"/>
    <mergeCell ref="A37:C37"/>
    <mergeCell ref="G20:G21"/>
    <mergeCell ref="G22:G23"/>
    <mergeCell ref="G24:G25"/>
    <mergeCell ref="G26:G27"/>
    <mergeCell ref="G28:G29"/>
    <mergeCell ref="K16:K17"/>
    <mergeCell ref="J10:J11"/>
    <mergeCell ref="J12:J13"/>
    <mergeCell ref="J14:J15"/>
    <mergeCell ref="J16:J17"/>
    <mergeCell ref="J18:J19"/>
    <mergeCell ref="K18:K1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I10:I11"/>
    <mergeCell ref="I12:I13"/>
    <mergeCell ref="K28:K29"/>
    <mergeCell ref="I34:I35"/>
    <mergeCell ref="H28:H29"/>
    <mergeCell ref="H30:H31"/>
    <mergeCell ref="H32:H33"/>
    <mergeCell ref="H34:H35"/>
    <mergeCell ref="J20:J21"/>
    <mergeCell ref="J22:J23"/>
    <mergeCell ref="J24:J25"/>
    <mergeCell ref="J26:J27"/>
    <mergeCell ref="J28:J29"/>
    <mergeCell ref="J30:J31"/>
    <mergeCell ref="J32:J33"/>
    <mergeCell ref="I14:I15"/>
    <mergeCell ref="I24:I25"/>
    <mergeCell ref="I26:I27"/>
    <mergeCell ref="K14:K15"/>
    <mergeCell ref="I32:I33"/>
    <mergeCell ref="K20:K21"/>
    <mergeCell ref="K22:K23"/>
    <mergeCell ref="K24:K25"/>
    <mergeCell ref="K26:K27"/>
    <mergeCell ref="A48:E49"/>
    <mergeCell ref="G48:K49"/>
    <mergeCell ref="K38:K39"/>
    <mergeCell ref="K40:K41"/>
    <mergeCell ref="K42:K43"/>
    <mergeCell ref="G45:K45"/>
    <mergeCell ref="G40:G41"/>
    <mergeCell ref="G42:G43"/>
    <mergeCell ref="A43:C43"/>
    <mergeCell ref="A44:C44"/>
    <mergeCell ref="I38:I39"/>
    <mergeCell ref="I40:I41"/>
    <mergeCell ref="I42:I43"/>
    <mergeCell ref="J38:J39"/>
    <mergeCell ref="J40:J41"/>
    <mergeCell ref="J42:J43"/>
    <mergeCell ref="H38:H39"/>
    <mergeCell ref="H40:H41"/>
    <mergeCell ref="H42:H43"/>
    <mergeCell ref="G38:G39"/>
    <mergeCell ref="M27:P27"/>
    <mergeCell ref="M28:P28"/>
    <mergeCell ref="M29:P29"/>
    <mergeCell ref="M13:T16"/>
    <mergeCell ref="M12:T12"/>
    <mergeCell ref="M21:P21"/>
    <mergeCell ref="M22:P26"/>
    <mergeCell ref="G46:K46"/>
    <mergeCell ref="G47:K47"/>
    <mergeCell ref="G44:K44"/>
    <mergeCell ref="G32:G33"/>
    <mergeCell ref="G34:G35"/>
    <mergeCell ref="G36:G37"/>
    <mergeCell ref="G30:G31"/>
    <mergeCell ref="H36:H37"/>
    <mergeCell ref="I36:I37"/>
    <mergeCell ref="I28:I29"/>
    <mergeCell ref="I30:I31"/>
    <mergeCell ref="K30:K31"/>
    <mergeCell ref="K32:K33"/>
    <mergeCell ref="K34:K35"/>
    <mergeCell ref="K36:K37"/>
    <mergeCell ref="J34:J35"/>
    <mergeCell ref="J36:J37"/>
  </mergeCells>
  <phoneticPr fontId="5" type="noConversion"/>
  <printOptions horizontalCentered="1" verticalCentered="1"/>
  <pageMargins left="0.74803149606299213" right="0.27559055118110237" top="1.2204724409448819" bottom="0.78740157480314965" header="0.51181102362204722" footer="0.31496062992125984"/>
  <pageSetup paperSize="9" scale="80" orientation="portrait" horizontalDpi="1200" verticalDpi="1200" r:id="rId1"/>
  <headerFooter>
    <oddHeader>&amp;L&amp;"Calibri,Regular"&amp;K000000&amp;G&amp;C&amp;"Calibri,Regular"&amp;K000000
&amp;"Calibri,Negrito"&amp;22&amp;K000000SANTA CASA DE MISERICORDIA DE SANTO AMARO</oddHeader>
    <oddFooter xml:space="preserve">&amp;L&amp;"Calibri,Regular"&amp;K000000&amp;A&amp;Cfls. &amp;P/&amp;N&amp;REmitido: &amp;D - &amp;T </oddFooter>
  </headerFooter>
  <colBreaks count="3" manualBreakCount="3">
    <brk id="5" max="1048575" man="1"/>
    <brk id="11" max="1048575" man="1"/>
    <brk id="20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18</vt:i4>
      </vt:variant>
    </vt:vector>
  </HeadingPairs>
  <TitlesOfParts>
    <vt:vector size="33" baseType="lpstr">
      <vt:lpstr>Inicio</vt:lpstr>
      <vt:lpstr>Repasses</vt:lpstr>
      <vt:lpstr>Receitas</vt:lpstr>
      <vt:lpstr>DespMes </vt:lpstr>
      <vt:lpstr>DespExeAnterior</vt:lpstr>
      <vt:lpstr>DespProvisionadas</vt:lpstr>
      <vt:lpstr>RecProprios</vt:lpstr>
      <vt:lpstr>CkListTrimestral</vt:lpstr>
      <vt:lpstr>Anexo 17</vt:lpstr>
      <vt:lpstr>Planilha1</vt:lpstr>
      <vt:lpstr>CkListFinal Entidades</vt:lpstr>
      <vt:lpstr>CkListFinal Prefeituras</vt:lpstr>
      <vt:lpstr>Parecer Conclusivo</vt:lpstr>
      <vt:lpstr>Plano de Trabalho</vt:lpstr>
      <vt:lpstr>Tabelas</vt:lpstr>
      <vt:lpstr>'CkListFinal Entidades'!Area_de_impressao</vt:lpstr>
      <vt:lpstr>'CkListFinal Prefeituras'!Area_de_impressao</vt:lpstr>
      <vt:lpstr>'DespMes '!Area_de_impressao</vt:lpstr>
      <vt:lpstr>Inicio!Area_de_impressao</vt:lpstr>
      <vt:lpstr>'CkListFinal Prefeituras'!DCNE</vt:lpstr>
      <vt:lpstr>'Plano de Trabalho'!DCNE</vt:lpstr>
      <vt:lpstr>DCNE</vt:lpstr>
      <vt:lpstr>Despesas</vt:lpstr>
      <vt:lpstr>Fonte</vt:lpstr>
      <vt:lpstr>itens</vt:lpstr>
      <vt:lpstr>LeiAutorizadora</vt:lpstr>
      <vt:lpstr>NatDesp</vt:lpstr>
      <vt:lpstr>DespExeAnterior!Titulos_de_impressao</vt:lpstr>
      <vt:lpstr>'DespMes '!Titulos_de_impressao</vt:lpstr>
      <vt:lpstr>DespProvisionadas!Titulos_de_impressao</vt:lpstr>
      <vt:lpstr>RecProprios!Titulos_de_impressao</vt:lpstr>
      <vt:lpstr>Repasses!Titulos_de_impressao</vt:lpstr>
      <vt:lpstr>UGE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Gouveia Fini</dc:creator>
  <cp:lastModifiedBy>Alessandra</cp:lastModifiedBy>
  <cp:lastPrinted>2022-02-10T11:50:25Z</cp:lastPrinted>
  <dcterms:created xsi:type="dcterms:W3CDTF">2014-06-26T13:13:41Z</dcterms:created>
  <dcterms:modified xsi:type="dcterms:W3CDTF">2022-04-05T18:57:50Z</dcterms:modified>
</cp:coreProperties>
</file>